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2120" windowHeight="8445" activeTab="1"/>
  </bookViews>
  <sheets>
    <sheet name="Binomial" sheetId="1" r:id="rId1"/>
    <sheet name="Dist.Amostral Média" sheetId="2" r:id="rId2"/>
    <sheet name="Dist.Amostral Proporção" sheetId="3" r:id="rId3"/>
    <sheet name="Dist.Amostral Variância" sheetId="4" r:id="rId4"/>
  </sheets>
  <definedNames/>
  <calcPr fullCalcOnLoad="1"/>
</workbook>
</file>

<file path=xl/sharedStrings.xml><?xml version="1.0" encoding="utf-8"?>
<sst xmlns="http://schemas.openxmlformats.org/spreadsheetml/2006/main" count="214" uniqueCount="113">
  <si>
    <t>n</t>
  </si>
  <si>
    <t>p</t>
  </si>
  <si>
    <t>E(X) = np</t>
  </si>
  <si>
    <t>V(X) = np(1-p)</t>
  </si>
  <si>
    <t>Desvio padrão</t>
  </si>
  <si>
    <t>X</t>
  </si>
  <si>
    <t>P(X)</t>
  </si>
  <si>
    <t>Binomial (EXATO)</t>
  </si>
  <si>
    <t>Binomial</t>
  </si>
  <si>
    <t>Normal</t>
  </si>
  <si>
    <t>média</t>
  </si>
  <si>
    <t>desvio padrão</t>
  </si>
  <si>
    <t>Média amostral</t>
  </si>
  <si>
    <t>Amostra de 16 elementos</t>
  </si>
  <si>
    <t>n(1-p)</t>
  </si>
  <si>
    <t>Classes</t>
  </si>
  <si>
    <t>Freq.</t>
  </si>
  <si>
    <t>MÉDIA</t>
  </si>
  <si>
    <t>D.PADRÃO</t>
  </si>
  <si>
    <t>Média das médias</t>
  </si>
  <si>
    <t>D.padrão das médias</t>
  </si>
  <si>
    <t>Média populacional</t>
  </si>
  <si>
    <t>D.padrão pop./raiz(3)</t>
  </si>
  <si>
    <t>Amostra de 3 elementos</t>
  </si>
  <si>
    <t>Variância amostral</t>
  </si>
  <si>
    <t>Classes variância</t>
  </si>
  <si>
    <t>Média das variâncias</t>
  </si>
  <si>
    <t>Variância populacional</t>
  </si>
  <si>
    <t>VARIÂNCIA</t>
  </si>
  <si>
    <t>População</t>
  </si>
  <si>
    <t>Média</t>
  </si>
  <si>
    <t>Variância</t>
  </si>
  <si>
    <t>p x (1-p)</t>
  </si>
  <si>
    <t>Freq</t>
  </si>
  <si>
    <t>Prop</t>
  </si>
  <si>
    <t>Média das prop.</t>
  </si>
  <si>
    <t>D.padrão das prop.</t>
  </si>
  <si>
    <t>Prop. Pop.</t>
  </si>
  <si>
    <t>D.Padrão</t>
  </si>
  <si>
    <t>Mínimo variância</t>
  </si>
  <si>
    <t>Máximo variância</t>
  </si>
  <si>
    <t>Renda</t>
  </si>
  <si>
    <t>Máximo</t>
  </si>
  <si>
    <t>Mínimo</t>
  </si>
  <si>
    <t>Intervalo</t>
  </si>
  <si>
    <t>Int.classe</t>
  </si>
  <si>
    <t>Freqüência</t>
  </si>
  <si>
    <t>72|-- 78</t>
  </si>
  <si>
    <t>78|-- 84</t>
  </si>
  <si>
    <t>84|-- 90</t>
  </si>
  <si>
    <t>90|-- 96</t>
  </si>
  <si>
    <t>96|-- 102</t>
  </si>
  <si>
    <t>102|-- 108</t>
  </si>
  <si>
    <t>108|-- 114</t>
  </si>
  <si>
    <t>114|-- 120</t>
  </si>
  <si>
    <t>120|-- 126</t>
  </si>
  <si>
    <t>126|-- 132</t>
  </si>
  <si>
    <t>Variância modificada</t>
  </si>
  <si>
    <t>0|-- 0,7</t>
  </si>
  <si>
    <t>0,7|-- 1,4</t>
  </si>
  <si>
    <t>1,4|-- 2,1</t>
  </si>
  <si>
    <t>2,1|-- 2,8</t>
  </si>
  <si>
    <t>2,8|-- 3,5</t>
  </si>
  <si>
    <t>3,5|-- 4,2</t>
  </si>
  <si>
    <t>4,2|-- 4,9</t>
  </si>
  <si>
    <t>4,9|-- 5,6</t>
  </si>
  <si>
    <t>5,6|-- 6,3</t>
  </si>
  <si>
    <t>6,3|-- 7,0</t>
  </si>
  <si>
    <t>7,0|-- 7,7</t>
  </si>
  <si>
    <t>7,7|-- 8,4</t>
  </si>
  <si>
    <t>8,4|-- 9,1</t>
  </si>
  <si>
    <t>9,1|-- 9,8</t>
  </si>
  <si>
    <t>9,8|-- 10,5</t>
  </si>
  <si>
    <t>10,5|-- 11,2</t>
  </si>
  <si>
    <t>11,2|-- 11,9</t>
  </si>
  <si>
    <t>11,9|-- 12,6</t>
  </si>
  <si>
    <t>12,6|-- 13,3</t>
  </si>
  <si>
    <t>13,3|--| 14</t>
  </si>
  <si>
    <t>Freq. Acumulada</t>
  </si>
  <si>
    <t>Valor</t>
  </si>
  <si>
    <t>Chi-Quadrado</t>
  </si>
  <si>
    <t>5|-- 6,15</t>
  </si>
  <si>
    <t>6,15|-- 7,3</t>
  </si>
  <si>
    <t>7,3|-- 8,45</t>
  </si>
  <si>
    <t>8,45|-- 9,6</t>
  </si>
  <si>
    <t>9,6|-- 10,75</t>
  </si>
  <si>
    <t>10,75|-- 11,9</t>
  </si>
  <si>
    <t>11,9|-- 13,05</t>
  </si>
  <si>
    <t>13,05|-- 14,2</t>
  </si>
  <si>
    <t>14,2|-- 15,35</t>
  </si>
  <si>
    <t>15,35|-- 16,5</t>
  </si>
  <si>
    <t>16,5|-- 17,65</t>
  </si>
  <si>
    <t>17,65|-- 18,8</t>
  </si>
  <si>
    <t>18,8|-- 19,95</t>
  </si>
  <si>
    <t>19,95|-- 21,1</t>
  </si>
  <si>
    <t>21,1|-- 22,25</t>
  </si>
  <si>
    <t>22,25|-- 23,4</t>
  </si>
  <si>
    <t>23,4|-- 24,55</t>
  </si>
  <si>
    <t>24,55|-- 25,7</t>
  </si>
  <si>
    <t>25,7|-- 26,85</t>
  </si>
  <si>
    <t>26,85|--| 28</t>
  </si>
  <si>
    <t>Limite Inferior</t>
  </si>
  <si>
    <t>Limite superior</t>
  </si>
  <si>
    <t>VARIÂNCIA AMOSTRAL</t>
  </si>
  <si>
    <t>MÉDIA AMOSTRAL</t>
  </si>
  <si>
    <t>Amostra de 30 elementos</t>
  </si>
  <si>
    <t>Amostra de 60 elementos</t>
  </si>
  <si>
    <t>Frequência</t>
  </si>
  <si>
    <t>Raiz(VarPop/3)</t>
  </si>
  <si>
    <t>Raiz(VarPop/16)</t>
  </si>
  <si>
    <t>Raiz(VarPop/60)</t>
  </si>
  <si>
    <t>D.padrão pop./raiz(16)</t>
  </si>
  <si>
    <t>D.padrão pop./raiz(30)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</si>
</sst>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.75"/>
      <name val="Arial"/>
      <family val="0"/>
    </font>
    <font>
      <b/>
      <sz val="1.5"/>
      <name val="Arial"/>
      <family val="0"/>
    </font>
    <font>
      <sz val="1.5"/>
      <name val="Arial"/>
      <family val="0"/>
    </font>
    <font>
      <b/>
      <sz val="20.5"/>
      <name val="Arial"/>
      <family val="0"/>
    </font>
    <font>
      <b/>
      <sz val="17"/>
      <name val="Arial"/>
      <family val="0"/>
    </font>
    <font>
      <sz val="17"/>
      <name val="Arial"/>
      <family val="0"/>
    </font>
    <font>
      <b/>
      <sz val="19.75"/>
      <name val="Arial"/>
      <family val="0"/>
    </font>
    <font>
      <b/>
      <sz val="2.25"/>
      <name val="Arial"/>
      <family val="0"/>
    </font>
    <font>
      <sz val="16.25"/>
      <name val="Arial"/>
      <family val="0"/>
    </font>
    <font>
      <sz val="1.7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i/>
      <sz val="10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.5"/>
      <name val="Arial"/>
      <family val="2"/>
    </font>
    <font>
      <b/>
      <sz val="17.25"/>
      <name val="Arial"/>
      <family val="0"/>
    </font>
    <font>
      <b/>
      <sz val="14.5"/>
      <name val="Arial"/>
      <family val="0"/>
    </font>
    <font>
      <sz val="14.25"/>
      <name val="Arial"/>
      <family val="0"/>
    </font>
    <font>
      <b/>
      <sz val="13.75"/>
      <name val="Arial"/>
      <family val="0"/>
    </font>
    <font>
      <sz val="13.75"/>
      <name val="Arial"/>
      <family val="0"/>
    </font>
    <font>
      <sz val="11.5"/>
      <name val="Arial"/>
      <family val="2"/>
    </font>
    <font>
      <b/>
      <sz val="16.25"/>
      <name val="Arial"/>
      <family val="0"/>
    </font>
    <font>
      <b/>
      <sz val="13.5"/>
      <name val="Arial"/>
      <family val="0"/>
    </font>
    <font>
      <sz val="13.5"/>
      <name val="Arial"/>
      <family val="0"/>
    </font>
    <font>
      <sz val="11.25"/>
      <name val="Arial"/>
      <family val="2"/>
    </font>
    <font>
      <b/>
      <sz val="22.25"/>
      <name val="Arial"/>
      <family val="0"/>
    </font>
    <font>
      <sz val="18.5"/>
      <name val="Arial"/>
      <family val="0"/>
    </font>
    <font>
      <b/>
      <sz val="17.5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0" borderId="14" xfId="0" applyNumberFormat="1" applyBorder="1" applyAlignment="1">
      <alignment/>
    </xf>
    <xf numFmtId="169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5" fillId="0" borderId="27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169" fontId="0" fillId="0" borderId="23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Binomial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Binomial!$A$18:$A$38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Binomial!$B$18:$B$38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28858158"/>
        <c:axId val="58396831"/>
      </c:barChart>
      <c:lineChart>
        <c:grouping val="standard"/>
        <c:varyColors val="0"/>
        <c:ser>
          <c:idx val="0"/>
          <c:order val="1"/>
          <c:tx>
            <c:v>Normal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Binomial!$E$18:$E$38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5809432"/>
        <c:axId val="32522841"/>
      </c:line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96831"/>
        <c:crosses val="autoZero"/>
        <c:auto val="0"/>
        <c:lblOffset val="100"/>
        <c:noMultiLvlLbl val="0"/>
      </c:catAx>
      <c:valAx>
        <c:axId val="58396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58158"/>
        <c:crossesAt val="1"/>
        <c:crossBetween val="between"/>
        <c:dispUnits/>
      </c:valAx>
      <c:catAx>
        <c:axId val="55809432"/>
        <c:scaling>
          <c:orientation val="minMax"/>
        </c:scaling>
        <c:axPos val="b"/>
        <c:delete val="1"/>
        <c:majorTickMark val="in"/>
        <c:minorTickMark val="none"/>
        <c:tickLblPos val="nextTo"/>
        <c:crossAx val="32522841"/>
        <c:crosses val="autoZero"/>
        <c:auto val="0"/>
        <c:lblOffset val="100"/>
        <c:noMultiLvlLbl val="0"/>
      </c:catAx>
      <c:valAx>
        <c:axId val="32522841"/>
        <c:scaling>
          <c:orientation val="minMax"/>
        </c:scaling>
        <c:axPos val="l"/>
        <c:delete val="1"/>
        <c:majorTickMark val="in"/>
        <c:minorTickMark val="none"/>
        <c:tickLblPos val="nextTo"/>
        <c:crossAx val="55809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4"/>
          <c:w val="0.923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'Dist.Amostral Média'!$F$7:$F$15</c:f>
              <c:numCache/>
            </c:numRef>
          </c:cat>
          <c:val>
            <c:numRef>
              <c:f>'Dist.Amostral Média'!$G$7:$G$15</c:f>
              <c:numCache/>
            </c:numRef>
          </c:val>
        </c:ser>
        <c:gapWidth val="0"/>
        <c:axId val="24832498"/>
        <c:axId val="22165891"/>
      </c:barChart>
      <c:lineChart>
        <c:grouping val="standard"/>
        <c:varyColors val="0"/>
        <c:axId val="65275292"/>
        <c:axId val="50606717"/>
      </c:lineChart>
      <c:cat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1"/>
        <c:lblOffset val="100"/>
        <c:noMultiLvlLbl val="0"/>
      </c:catAx>
      <c:valAx>
        <c:axId val="2216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32498"/>
        <c:crossesAt val="1"/>
        <c:crossBetween val="between"/>
        <c:dispUnits/>
      </c:valAx>
      <c:catAx>
        <c:axId val="65275292"/>
        <c:scaling>
          <c:orientation val="minMax"/>
        </c:scaling>
        <c:axPos val="b"/>
        <c:delete val="1"/>
        <c:majorTickMark val="in"/>
        <c:minorTickMark val="none"/>
        <c:tickLblPos val="nextTo"/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2752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Amostras de 16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Média'!$AU$28:$AV$47</c:f>
              <c:multiLvlStrCache/>
            </c:multiLvlStrRef>
          </c:cat>
          <c:val>
            <c:numRef>
              <c:f>'Dist.Amostral Média'!$AW$28:$AW$47</c:f>
              <c:numCache/>
            </c:numRef>
          </c:val>
        </c:ser>
        <c:gapWidth val="0"/>
        <c:axId val="52807270"/>
        <c:axId val="5503383"/>
      </c:barChart>
      <c:cat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Médias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Amostras de 16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Média'!$AX$28:$AY$47</c:f>
              <c:multiLvlStrCache/>
            </c:multiLvlStrRef>
          </c:cat>
          <c:val>
            <c:numRef>
              <c:f>'Dist.Amostral Média'!$AZ$28:$AZ$47</c:f>
              <c:numCache/>
            </c:numRef>
          </c:val>
        </c:ser>
        <c:gapWidth val="0"/>
        <c:axId val="49530448"/>
        <c:axId val="43120849"/>
      </c:barChart>
      <c:cat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Variâncias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Amostras de 30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Média'!$CS$28:$CT$47</c:f>
              <c:multiLvlStrCache/>
            </c:multiLvlStrRef>
          </c:cat>
          <c:val>
            <c:numRef>
              <c:f>'Dist.Amostral Média'!$CU$28:$CU$47</c:f>
              <c:numCache/>
            </c:numRef>
          </c:val>
        </c:ser>
        <c:gapWidth val="0"/>
        <c:axId val="52543322"/>
        <c:axId val="3127851"/>
      </c:barChart>
      <c:cat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Médias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Amostras de 30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Média'!$CV$28:$CW$47</c:f>
              <c:multiLvlStrCache/>
            </c:multiLvlStrRef>
          </c:cat>
          <c:val>
            <c:numRef>
              <c:f>'Dist.Amostral Média'!$CX$28:$CX$47</c:f>
              <c:numCache/>
            </c:numRef>
          </c:val>
        </c:ser>
        <c:gapWidth val="0"/>
        <c:axId val="28150660"/>
        <c:axId val="52029349"/>
      </c:barChart>
      <c:cat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Variâncias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Proporções - amostras de 3 elementos</a:t>
            </a:r>
          </a:p>
        </c:rich>
      </c:tx>
      <c:layout>
        <c:manualLayout>
          <c:xMode val="factor"/>
          <c:yMode val="factor"/>
          <c:x val="-0.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5"/>
          <c:w val="0.967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Proporção'!$F$22:$G$31</c:f>
              <c:multiLvlStrCache/>
            </c:multiLvlStrRef>
          </c:cat>
          <c:val>
            <c:numRef>
              <c:f>'Dist.Amostral Proporção'!$H$22:$H$31</c:f>
              <c:numCache/>
            </c:numRef>
          </c:val>
        </c:ser>
        <c:gapWidth val="0"/>
        <c:axId val="65610958"/>
        <c:axId val="53627711"/>
      </c:bar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Proporções - amostras de 16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'Dist.Amostral Proporção'!$F$22:$F$31</c:f>
              <c:numCache/>
            </c:numRef>
          </c:cat>
          <c:val>
            <c:numRef>
              <c:f>'Dist.Amostral Proporção'!#REF!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12887352"/>
        <c:axId val="48877305"/>
      </c:bar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Proporções - amostras de 30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'Dist.Amostral Proporção'!$F$22:$F$31</c:f>
              <c:numCache/>
            </c:numRef>
          </c:cat>
          <c:val>
            <c:numRef>
              <c:f>'Dist.Amostral Proporção'!#REF!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37242562"/>
        <c:axId val="66747603"/>
      </c:bar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1"/>
        <c:lblOffset val="100"/>
        <c:noMultiLvlLbl val="0"/>
      </c:catAx>
      <c:valAx>
        <c:axId val="6674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Proporções - amostras de 16 elementos</a:t>
            </a:r>
          </a:p>
        </c:rich>
      </c:tx>
      <c:layout>
        <c:manualLayout>
          <c:xMode val="factor"/>
          <c:yMode val="factor"/>
          <c:x val="-0.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475"/>
          <c:w val="0.9707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Proporção'!$F$22:$G$31</c:f>
              <c:multiLvlStrCache/>
            </c:multiLvlStrRef>
          </c:cat>
          <c:val>
            <c:numRef>
              <c:f>'Dist.Amostral Proporção'!$AM$22:$AM$31</c:f>
              <c:numCache/>
            </c:numRef>
          </c:val>
        </c:ser>
        <c:gapWidth val="0"/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Proporções - amostras de 60 elementos</a:t>
            </a:r>
          </a:p>
        </c:rich>
      </c:tx>
      <c:layout>
        <c:manualLayout>
          <c:xMode val="factor"/>
          <c:yMode val="factor"/>
          <c:x val="-0.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775"/>
          <c:w val="0.963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Proporção'!$F$22:$G$31</c:f>
              <c:multiLvlStrCache>
                <c:ptCount val="10"/>
                <c:lvl>
                  <c:pt idx="0">
                    <c:v>0,1</c:v>
                  </c:pt>
                  <c:pt idx="1">
                    <c:v>0,2</c:v>
                  </c:pt>
                  <c:pt idx="2">
                    <c:v>0,3</c:v>
                  </c:pt>
                  <c:pt idx="3">
                    <c:v>0,4</c:v>
                  </c:pt>
                  <c:pt idx="4">
                    <c:v>0,5</c:v>
                  </c:pt>
                  <c:pt idx="5">
                    <c:v>0,6</c:v>
                  </c:pt>
                  <c:pt idx="6">
                    <c:v>0,7</c:v>
                  </c:pt>
                  <c:pt idx="7">
                    <c:v>0,8</c:v>
                  </c:pt>
                  <c:pt idx="8">
                    <c:v>0,9</c:v>
                  </c:pt>
                  <c:pt idx="9">
                    <c:v>1</c:v>
                  </c:pt>
                </c:lvl>
                <c:lvl>
                  <c:pt idx="0">
                    <c:v>0</c:v>
                  </c:pt>
                  <c:pt idx="1">
                    <c:v>0,1</c:v>
                  </c:pt>
                  <c:pt idx="2">
                    <c:v>0,2</c:v>
                  </c:pt>
                  <c:pt idx="3">
                    <c:v>0,3</c:v>
                  </c:pt>
                  <c:pt idx="4">
                    <c:v>0,4</c:v>
                  </c:pt>
                  <c:pt idx="5">
                    <c:v>0,5</c:v>
                  </c:pt>
                  <c:pt idx="6">
                    <c:v>0,6</c:v>
                  </c:pt>
                  <c:pt idx="7">
                    <c:v>0,7</c:v>
                  </c:pt>
                  <c:pt idx="8">
                    <c:v>0,8</c:v>
                  </c:pt>
                  <c:pt idx="9">
                    <c:v>0,9</c:v>
                  </c:pt>
                </c:lvl>
              </c:multiLvlStrCache>
            </c:multiLvlStrRef>
          </c:cat>
          <c:val>
            <c:numRef>
              <c:f>'Dist.Amostral Proporção'!$AM$22:$AM$31</c:f>
              <c:numCache>
                <c:ptCount val="10"/>
                <c:pt idx="0">
                  <c:v>9</c:v>
                </c:pt>
                <c:pt idx="1">
                  <c:v>52</c:v>
                </c:pt>
                <c:pt idx="2">
                  <c:v>44</c:v>
                </c:pt>
                <c:pt idx="3">
                  <c:v>66</c:v>
                </c:pt>
                <c:pt idx="4">
                  <c:v>15</c:v>
                </c:pt>
                <c:pt idx="5">
                  <c:v>13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Amostras de 30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Média'!#REF!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'Dist.Amostral Média'!#REF!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24270114"/>
        <c:axId val="17104435"/>
      </c:barChart>
      <c:catAx>
        <c:axId val="2427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Médias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População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2375"/>
          <c:w val="0.956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Variância'!$F$6:$F$15</c:f>
              <c:strCache>
                <c:ptCount val="10"/>
                <c:pt idx="0">
                  <c:v>72|-- 78</c:v>
                </c:pt>
                <c:pt idx="1">
                  <c:v>78|-- 84</c:v>
                </c:pt>
                <c:pt idx="2">
                  <c:v>84|-- 90</c:v>
                </c:pt>
                <c:pt idx="3">
                  <c:v>90|-- 96</c:v>
                </c:pt>
                <c:pt idx="4">
                  <c:v>96|-- 102</c:v>
                </c:pt>
                <c:pt idx="5">
                  <c:v>102|-- 108</c:v>
                </c:pt>
                <c:pt idx="6">
                  <c:v>108|-- 114</c:v>
                </c:pt>
                <c:pt idx="7">
                  <c:v>114|-- 120</c:v>
                </c:pt>
                <c:pt idx="8">
                  <c:v>120|-- 126</c:v>
                </c:pt>
                <c:pt idx="9">
                  <c:v>126|-- 132</c:v>
                </c:pt>
              </c:strCache>
            </c:strRef>
          </c:cat>
          <c:val>
            <c:numRef>
              <c:f>'Dist.Amostral Variância'!$G$6:$G$15</c:f>
              <c:numCache>
                <c:ptCount val="10"/>
                <c:pt idx="0">
                  <c:v>6</c:v>
                </c:pt>
                <c:pt idx="1">
                  <c:v>55</c:v>
                </c:pt>
                <c:pt idx="2">
                  <c:v>100</c:v>
                </c:pt>
                <c:pt idx="3">
                  <c:v>194</c:v>
                </c:pt>
                <c:pt idx="4">
                  <c:v>214</c:v>
                </c:pt>
                <c:pt idx="5">
                  <c:v>191</c:v>
                </c:pt>
                <c:pt idx="6">
                  <c:v>145</c:v>
                </c:pt>
                <c:pt idx="7">
                  <c:v>74</c:v>
                </c:pt>
                <c:pt idx="8">
                  <c:v>18</c:v>
                </c:pt>
                <c:pt idx="9">
                  <c:v>3</c:v>
                </c:pt>
              </c:numCache>
            </c:numRef>
          </c:val>
        </c:ser>
        <c:gapWidth val="0"/>
        <c:axId val="8525344"/>
        <c:axId val="9619233"/>
      </c:bar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Freq. acumulada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'Dist.Amostral Variância'!$I$24:$I$43</c:f>
              <c:strCache>
                <c:ptCount val="20"/>
                <c:pt idx="0">
                  <c:v>0|-- 0,7</c:v>
                </c:pt>
                <c:pt idx="1">
                  <c:v>0,7|-- 1,4</c:v>
                </c:pt>
                <c:pt idx="2">
                  <c:v>1,4|-- 2,1</c:v>
                </c:pt>
                <c:pt idx="3">
                  <c:v>2,1|-- 2,8</c:v>
                </c:pt>
                <c:pt idx="4">
                  <c:v>2,8|-- 3,5</c:v>
                </c:pt>
                <c:pt idx="5">
                  <c:v>3,5|-- 4,2</c:v>
                </c:pt>
                <c:pt idx="6">
                  <c:v>4,2|-- 4,9</c:v>
                </c:pt>
                <c:pt idx="7">
                  <c:v>4,9|-- 5,6</c:v>
                </c:pt>
                <c:pt idx="8">
                  <c:v>5,6|-- 6,3</c:v>
                </c:pt>
                <c:pt idx="9">
                  <c:v>6,3|-- 7,0</c:v>
                </c:pt>
                <c:pt idx="10">
                  <c:v>7,0|-- 7,7</c:v>
                </c:pt>
                <c:pt idx="11">
                  <c:v>7,7|-- 8,4</c:v>
                </c:pt>
                <c:pt idx="12">
                  <c:v>8,4|-- 9,1</c:v>
                </c:pt>
                <c:pt idx="13">
                  <c:v>9,1|-- 9,8</c:v>
                </c:pt>
                <c:pt idx="14">
                  <c:v>9,8|-- 10,5</c:v>
                </c:pt>
                <c:pt idx="15">
                  <c:v>10,5|-- 11,2</c:v>
                </c:pt>
                <c:pt idx="16">
                  <c:v>11,2|-- 11,9</c:v>
                </c:pt>
                <c:pt idx="17">
                  <c:v>11,9|-- 12,6</c:v>
                </c:pt>
                <c:pt idx="18">
                  <c:v>12,6|-- 13,3</c:v>
                </c:pt>
                <c:pt idx="19">
                  <c:v>13,3|--| 14</c:v>
                </c:pt>
              </c:strCache>
            </c:strRef>
          </c:cat>
          <c:val>
            <c:numRef>
              <c:f>'Dist.Amostral Variância'!$K$24:$K$43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19464234"/>
        <c:axId val="40960379"/>
      </c:barChart>
      <c:lineChart>
        <c:grouping val="standard"/>
        <c:varyColors val="0"/>
        <c:ser>
          <c:idx val="0"/>
          <c:order val="1"/>
          <c:tx>
            <c:v>Chi-quadrado gl=2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'Dist.Amostral Variância'!$M$24:$M$43</c:f>
              <c:numCache>
                <c:ptCount val="20"/>
                <c:pt idx="0">
                  <c:v>0.1605429783816037</c:v>
                </c:pt>
                <c:pt idx="1">
                  <c:v>0.4084446304386614</c:v>
                </c:pt>
                <c:pt idx="2">
                  <c:v>0.5831379777539998</c:v>
                </c:pt>
                <c:pt idx="3">
                  <c:v>0.7062422996642128</c:v>
                </c:pt>
                <c:pt idx="4">
                  <c:v>0.7929924473102118</c:v>
                </c:pt>
                <c:pt idx="5">
                  <c:v>0.8541242431376872</c:v>
                </c:pt>
                <c:pt idx="6">
                  <c:v>0.8972030915604253</c:v>
                </c:pt>
                <c:pt idx="7">
                  <c:v>0.9275602429627267</c:v>
                </c:pt>
                <c:pt idx="8">
                  <c:v>0.9489525659937161</c:v>
                </c:pt>
                <c:pt idx="9">
                  <c:v>0.9640274812450698</c:v>
                </c:pt>
                <c:pt idx="10">
                  <c:v>0.9746505944762176</c:v>
                </c:pt>
                <c:pt idx="11">
                  <c:v>0.9821365758459407</c:v>
                </c:pt>
                <c:pt idx="12">
                  <c:v>0.9874118577570409</c:v>
                </c:pt>
                <c:pt idx="13">
                  <c:v>0.9911292860897017</c:v>
                </c:pt>
                <c:pt idx="14">
                  <c:v>0.9937489135601106</c:v>
                </c:pt>
                <c:pt idx="15">
                  <c:v>0.9955949338380078</c:v>
                </c:pt>
                <c:pt idx="16">
                  <c:v>0.9968958023412212</c:v>
                </c:pt>
                <c:pt idx="17">
                  <c:v>0.9978125088817259</c:v>
                </c:pt>
                <c:pt idx="18">
                  <c:v>0.9984585010625867</c:v>
                </c:pt>
                <c:pt idx="19">
                  <c:v>0.9989137240584908</c:v>
                </c:pt>
              </c:numCache>
            </c:numRef>
          </c:val>
          <c:smooth val="0"/>
        </c:ser>
        <c:axId val="33099092"/>
        <c:axId val="29456373"/>
      </c:line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60379"/>
        <c:crosses val="autoZero"/>
        <c:auto val="0"/>
        <c:lblOffset val="100"/>
        <c:noMultiLvlLbl val="0"/>
      </c:catAx>
      <c:valAx>
        <c:axId val="40960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464234"/>
        <c:crossesAt val="1"/>
        <c:crossBetween val="between"/>
        <c:dispUnits/>
      </c:valAx>
      <c:catAx>
        <c:axId val="33099092"/>
        <c:scaling>
          <c:orientation val="minMax"/>
        </c:scaling>
        <c:axPos val="b"/>
        <c:delete val="1"/>
        <c:majorTickMark val="in"/>
        <c:minorTickMark val="none"/>
        <c:tickLblPos val="nextTo"/>
        <c:crossAx val="29456373"/>
        <c:crosses val="autoZero"/>
        <c:auto val="0"/>
        <c:lblOffset val="100"/>
        <c:noMultiLvlLbl val="0"/>
      </c:catAx>
      <c:valAx>
        <c:axId val="29456373"/>
        <c:scaling>
          <c:orientation val="minMax"/>
        </c:scaling>
        <c:axPos val="l"/>
        <c:delete val="1"/>
        <c:majorTickMark val="in"/>
        <c:minorTickMark val="none"/>
        <c:tickLblPos val="nextTo"/>
        <c:crossAx val="3309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625"/>
          <c:w val="0.924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Variância'!$F$6:$F$15</c:f>
              <c:strCache/>
            </c:strRef>
          </c:cat>
          <c:val>
            <c:numRef>
              <c:f>'Dist.Amostral Variância'!$G$6:$G$15</c:f>
              <c:numCache/>
            </c:numRef>
          </c:val>
        </c:ser>
        <c:gapWidth val="0"/>
        <c:axId val="63780766"/>
        <c:axId val="37155983"/>
      </c:barChart>
      <c:lineChart>
        <c:grouping val="standard"/>
        <c:varyColors val="0"/>
        <c:axId val="65968392"/>
        <c:axId val="56844617"/>
      </c:lineChart>
      <c:catAx>
        <c:axId val="6378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780766"/>
        <c:crossesAt val="1"/>
        <c:crossBetween val="between"/>
        <c:dispUnits/>
      </c:valAx>
      <c:catAx>
        <c:axId val="65968392"/>
        <c:scaling>
          <c:orientation val="minMax"/>
        </c:scaling>
        <c:axPos val="b"/>
        <c:delete val="1"/>
        <c:majorTickMark val="in"/>
        <c:minorTickMark val="none"/>
        <c:tickLblPos val="nextTo"/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683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Freq. acumulada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'Dist.Amostral Variância'!$I$24:$I$43</c:f>
              <c:strCache/>
            </c:strRef>
          </c:cat>
          <c:val>
            <c:numRef>
              <c:f>'Dist.Amostral Variância'!$AU$24:$AU$43</c:f>
              <c:numCache/>
            </c:numRef>
          </c:val>
        </c:ser>
        <c:gapWidth val="0"/>
        <c:axId val="41839506"/>
        <c:axId val="41011235"/>
      </c:barChart>
      <c:lineChart>
        <c:grouping val="standard"/>
        <c:varyColors val="0"/>
        <c:ser>
          <c:idx val="0"/>
          <c:order val="1"/>
          <c:tx>
            <c:v>Chi-quadrado gl=15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'Dist.Amostral Variância'!$AW$24:$AW$43</c:f>
              <c:numCache/>
            </c:numRef>
          </c:val>
          <c:smooth val="0"/>
        </c:ser>
        <c:axId val="33556796"/>
        <c:axId val="33575709"/>
      </c:line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11235"/>
        <c:crosses val="autoZero"/>
        <c:auto val="0"/>
        <c:lblOffset val="100"/>
        <c:noMultiLvlLbl val="0"/>
      </c:catAx>
      <c:valAx>
        <c:axId val="41011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839506"/>
        <c:crossesAt val="1"/>
        <c:crossBetween val="between"/>
        <c:dispUnits/>
      </c:valAx>
      <c:catAx>
        <c:axId val="33556796"/>
        <c:scaling>
          <c:orientation val="minMax"/>
        </c:scaling>
        <c:axPos val="b"/>
        <c:delete val="1"/>
        <c:majorTickMark val="in"/>
        <c:minorTickMark val="none"/>
        <c:tickLblPos val="nextTo"/>
        <c:crossAx val="33575709"/>
        <c:crosses val="autoZero"/>
        <c:auto val="0"/>
        <c:lblOffset val="100"/>
        <c:noMultiLvlLbl val="0"/>
      </c:catAx>
      <c:valAx>
        <c:axId val="33575709"/>
        <c:scaling>
          <c:orientation val="minMax"/>
        </c:scaling>
        <c:axPos val="l"/>
        <c:delete val="1"/>
        <c:majorTickMark val="in"/>
        <c:minorTickMark val="none"/>
        <c:tickLblPos val="nextTo"/>
        <c:crossAx val="33556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Amostras de 3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Média'!$I$28:$J$47</c:f>
              <c:multiLvlStrCache/>
            </c:multiLvlStrRef>
          </c:cat>
          <c:val>
            <c:numRef>
              <c:f>'Dist.Amostral Média'!$K$28:$K$47</c:f>
              <c:numCache/>
            </c:numRef>
          </c:val>
        </c:ser>
        <c:gapWidth val="0"/>
        <c:axId val="19722188"/>
        <c:axId val="43281965"/>
      </c:barChart>
      <c:cat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Médias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1"/>
        <c:lblOffset val="100"/>
        <c:noMultiLvlLbl val="0"/>
      </c:catAx>
      <c:valAx>
        <c:axId val="4328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Amostras de 16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Média'!#REF!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'Dist.Amostral Média'!#REF!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53993366"/>
        <c:axId val="16178247"/>
      </c:barChart>
      <c:cat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Médias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auto val="1"/>
        <c:lblOffset val="100"/>
        <c:noMultiLvlLbl val="0"/>
      </c:catAx>
      <c:valAx>
        <c:axId val="16178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3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Amostras de 60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Média'!#REF!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'Dist.Amostral Média'!#REF!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11386496"/>
        <c:axId val="35369601"/>
      </c:barChart>
      <c:cat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Médias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Amostras de 3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'Dist.Amostral Média'!$L$28:$M$47</c:f>
              <c:multiLvlStrCache/>
            </c:multiLvlStrRef>
          </c:cat>
          <c:val>
            <c:numRef>
              <c:f>'Dist.Amostral Média'!$N$28:$N$47</c:f>
              <c:numCache/>
            </c:numRef>
          </c:val>
        </c:ser>
        <c:gapWidth val="0"/>
        <c:axId val="49890954"/>
        <c:axId val="46365403"/>
      </c:barChart>
      <c:catAx>
        <c:axId val="498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Variâncias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Amostras de 16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Média'!#REF!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'Dist.Amostral Média'!#REF!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14635444"/>
        <c:axId val="64610133"/>
      </c:barChart>
      <c:cat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Variâncias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Amostras de 30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Média'!#REF!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'Dist.Amostral Média'!#REF!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44620286"/>
        <c:axId val="66038255"/>
      </c:barChart>
      <c:cat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Variâncias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Amostras de 60 elementos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'Dist.Amostral Média'!#REF!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'Dist.Amostral Média'!#REF!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57473384"/>
        <c:axId val="47498409"/>
      </c:barChart>
      <c:catAx>
        <c:axId val="5747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Variâncias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73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7</xdr:col>
      <xdr:colOff>552450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6675"/>
          <a:ext cx="52863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Veja como é possível aproximar uma distribuição binomial por uma normal, dependendo do valor de p.
Modifique o valor de p na célula apropriada abaixo e veja o efeito no histograma das probabilidades binomiais. Veja também o resultado da aproximação feita pela normal para cada caso.
p = 0,01            p = 0,02            p = 0,1            p = 0,2        p = 0,5</a:t>
          </a:r>
        </a:p>
      </xdr:txBody>
    </xdr:sp>
    <xdr:clientData/>
  </xdr:twoCellAnchor>
  <xdr:twoCellAnchor>
    <xdr:from>
      <xdr:col>5</xdr:col>
      <xdr:colOff>142875</xdr:colOff>
      <xdr:row>8</xdr:row>
      <xdr:rowOff>9525</xdr:rowOff>
    </xdr:from>
    <xdr:to>
      <xdr:col>15</xdr:col>
      <xdr:colOff>9525</xdr:colOff>
      <xdr:row>32</xdr:row>
      <xdr:rowOff>47625</xdr:rowOff>
    </xdr:to>
    <xdr:graphicFrame>
      <xdr:nvGraphicFramePr>
        <xdr:cNvPr id="2" name="Chart 5"/>
        <xdr:cNvGraphicFramePr/>
      </xdr:nvGraphicFramePr>
      <xdr:xfrm>
        <a:off x="3686175" y="1314450"/>
        <a:ext cx="6019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95250</xdr:rowOff>
    </xdr:from>
    <xdr:to>
      <xdr:col>8</xdr:col>
      <xdr:colOff>0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95250"/>
          <a:ext cx="5676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Importância da normal para inferência estatística. Veja o caso de uma distribuição assimétrica: quando aumentamos o tamanho da amostra, a distribuição das médias tende a uma normal.Gere amostras usando o suplemento Learning Business Statistics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48</xdr:row>
      <xdr:rowOff>66675</xdr:rowOff>
    </xdr:to>
    <xdr:graphicFrame>
      <xdr:nvGraphicFramePr>
        <xdr:cNvPr id="2" name="Chart 8"/>
        <xdr:cNvGraphicFramePr/>
      </xdr:nvGraphicFramePr>
      <xdr:xfrm>
        <a:off x="16840200" y="4229100"/>
        <a:ext cx="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26</xdr:row>
      <xdr:rowOff>19050</xdr:rowOff>
    </xdr:from>
    <xdr:to>
      <xdr:col>27</xdr:col>
      <xdr:colOff>38100</xdr:colOff>
      <xdr:row>53</xdr:row>
      <xdr:rowOff>19050</xdr:rowOff>
    </xdr:to>
    <xdr:graphicFrame>
      <xdr:nvGraphicFramePr>
        <xdr:cNvPr id="3" name="Chart 11"/>
        <xdr:cNvGraphicFramePr/>
      </xdr:nvGraphicFramePr>
      <xdr:xfrm>
        <a:off x="12039600" y="4248150"/>
        <a:ext cx="78867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26</xdr:row>
      <xdr:rowOff>9525</xdr:rowOff>
    </xdr:from>
    <xdr:to>
      <xdr:col>22</xdr:col>
      <xdr:colOff>0</xdr:colOff>
      <xdr:row>48</xdr:row>
      <xdr:rowOff>85725</xdr:rowOff>
    </xdr:to>
    <xdr:graphicFrame>
      <xdr:nvGraphicFramePr>
        <xdr:cNvPr id="4" name="Chart 13"/>
        <xdr:cNvGraphicFramePr/>
      </xdr:nvGraphicFramePr>
      <xdr:xfrm>
        <a:off x="16840200" y="4238625"/>
        <a:ext cx="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26</xdr:row>
      <xdr:rowOff>19050</xdr:rowOff>
    </xdr:from>
    <xdr:to>
      <xdr:col>22</xdr:col>
      <xdr:colOff>0</xdr:colOff>
      <xdr:row>48</xdr:row>
      <xdr:rowOff>85725</xdr:rowOff>
    </xdr:to>
    <xdr:graphicFrame>
      <xdr:nvGraphicFramePr>
        <xdr:cNvPr id="5" name="Chart 14"/>
        <xdr:cNvGraphicFramePr/>
      </xdr:nvGraphicFramePr>
      <xdr:xfrm>
        <a:off x="16840200" y="4248150"/>
        <a:ext cx="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76200</xdr:colOff>
      <xdr:row>53</xdr:row>
      <xdr:rowOff>76200</xdr:rowOff>
    </xdr:from>
    <xdr:to>
      <xdr:col>27</xdr:col>
      <xdr:colOff>9525</xdr:colOff>
      <xdr:row>78</xdr:row>
      <xdr:rowOff>142875</xdr:rowOff>
    </xdr:to>
    <xdr:graphicFrame>
      <xdr:nvGraphicFramePr>
        <xdr:cNvPr id="6" name="Chart 15"/>
        <xdr:cNvGraphicFramePr/>
      </xdr:nvGraphicFramePr>
      <xdr:xfrm>
        <a:off x="12039600" y="8696325"/>
        <a:ext cx="7858125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71</xdr:row>
      <xdr:rowOff>104775</xdr:rowOff>
    </xdr:to>
    <xdr:graphicFrame>
      <xdr:nvGraphicFramePr>
        <xdr:cNvPr id="7" name="Chart 16"/>
        <xdr:cNvGraphicFramePr/>
      </xdr:nvGraphicFramePr>
      <xdr:xfrm>
        <a:off x="16840200" y="7972425"/>
        <a:ext cx="0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0</xdr:colOff>
      <xdr:row>48</xdr:row>
      <xdr:rowOff>95250</xdr:rowOff>
    </xdr:from>
    <xdr:to>
      <xdr:col>22</xdr:col>
      <xdr:colOff>0</xdr:colOff>
      <xdr:row>71</xdr:row>
      <xdr:rowOff>28575</xdr:rowOff>
    </xdr:to>
    <xdr:graphicFrame>
      <xdr:nvGraphicFramePr>
        <xdr:cNvPr id="8" name="Chart 17"/>
        <xdr:cNvGraphicFramePr/>
      </xdr:nvGraphicFramePr>
      <xdr:xfrm>
        <a:off x="16840200" y="7905750"/>
        <a:ext cx="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48</xdr:row>
      <xdr:rowOff>104775</xdr:rowOff>
    </xdr:from>
    <xdr:to>
      <xdr:col>22</xdr:col>
      <xdr:colOff>0</xdr:colOff>
      <xdr:row>71</xdr:row>
      <xdr:rowOff>38100</xdr:rowOff>
    </xdr:to>
    <xdr:graphicFrame>
      <xdr:nvGraphicFramePr>
        <xdr:cNvPr id="9" name="Chart 18"/>
        <xdr:cNvGraphicFramePr/>
      </xdr:nvGraphicFramePr>
      <xdr:xfrm>
        <a:off x="16840200" y="7915275"/>
        <a:ext cx="0" cy="3657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11</xdr:col>
      <xdr:colOff>38100</xdr:colOff>
      <xdr:row>20</xdr:row>
      <xdr:rowOff>85725</xdr:rowOff>
    </xdr:to>
    <xdr:graphicFrame>
      <xdr:nvGraphicFramePr>
        <xdr:cNvPr id="10" name="Chart 19"/>
        <xdr:cNvGraphicFramePr/>
      </xdr:nvGraphicFramePr>
      <xdr:xfrm>
        <a:off x="5114925" y="819150"/>
        <a:ext cx="4295775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52</xdr:col>
      <xdr:colOff>57150</xdr:colOff>
      <xdr:row>26</xdr:row>
      <xdr:rowOff>0</xdr:rowOff>
    </xdr:from>
    <xdr:to>
      <xdr:col>63</xdr:col>
      <xdr:colOff>38100</xdr:colOff>
      <xdr:row>52</xdr:row>
      <xdr:rowOff>152400</xdr:rowOff>
    </xdr:to>
    <xdr:graphicFrame>
      <xdr:nvGraphicFramePr>
        <xdr:cNvPr id="11" name="Chart 20"/>
        <xdr:cNvGraphicFramePr/>
      </xdr:nvGraphicFramePr>
      <xdr:xfrm>
        <a:off x="38252400" y="4229100"/>
        <a:ext cx="6686550" cy="4381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52</xdr:col>
      <xdr:colOff>57150</xdr:colOff>
      <xdr:row>53</xdr:row>
      <xdr:rowOff>38100</xdr:rowOff>
    </xdr:from>
    <xdr:to>
      <xdr:col>63</xdr:col>
      <xdr:colOff>0</xdr:colOff>
      <xdr:row>79</xdr:row>
      <xdr:rowOff>19050</xdr:rowOff>
    </xdr:to>
    <xdr:graphicFrame>
      <xdr:nvGraphicFramePr>
        <xdr:cNvPr id="12" name="Chart 21"/>
        <xdr:cNvGraphicFramePr/>
      </xdr:nvGraphicFramePr>
      <xdr:xfrm>
        <a:off x="38252400" y="8658225"/>
        <a:ext cx="6648450" cy="4191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102</xdr:col>
      <xdr:colOff>57150</xdr:colOff>
      <xdr:row>26</xdr:row>
      <xdr:rowOff>0</xdr:rowOff>
    </xdr:from>
    <xdr:to>
      <xdr:col>113</xdr:col>
      <xdr:colOff>0</xdr:colOff>
      <xdr:row>52</xdr:row>
      <xdr:rowOff>152400</xdr:rowOff>
    </xdr:to>
    <xdr:graphicFrame>
      <xdr:nvGraphicFramePr>
        <xdr:cNvPr id="13" name="Chart 22"/>
        <xdr:cNvGraphicFramePr/>
      </xdr:nvGraphicFramePr>
      <xdr:xfrm>
        <a:off x="71799450" y="4229100"/>
        <a:ext cx="6648450" cy="4381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102</xdr:col>
      <xdr:colOff>57150</xdr:colOff>
      <xdr:row>53</xdr:row>
      <xdr:rowOff>38100</xdr:rowOff>
    </xdr:from>
    <xdr:to>
      <xdr:col>113</xdr:col>
      <xdr:colOff>0</xdr:colOff>
      <xdr:row>79</xdr:row>
      <xdr:rowOff>19050</xdr:rowOff>
    </xdr:to>
    <xdr:graphicFrame>
      <xdr:nvGraphicFramePr>
        <xdr:cNvPr id="14" name="Chart 23"/>
        <xdr:cNvGraphicFramePr/>
      </xdr:nvGraphicFramePr>
      <xdr:xfrm>
        <a:off x="71799450" y="8658225"/>
        <a:ext cx="6648450" cy="4191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10</xdr:col>
      <xdr:colOff>352425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04775"/>
          <a:ext cx="7248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Distribuição amostral de proporções. Retirando amostras de uma população com duas características mutuamente exclusivas. A freqüência de ocorrência de 1 na amostra segue uma distribuição binomial. A distribuição pode ser aproximada pela normal quando n x p &gt;= 5 e n x (1-p) &gt;= 5.</a:t>
          </a:r>
        </a:p>
      </xdr:txBody>
    </xdr:sp>
    <xdr:clientData/>
  </xdr:twoCellAnchor>
  <xdr:twoCellAnchor>
    <xdr:from>
      <xdr:col>8</xdr:col>
      <xdr:colOff>47625</xdr:colOff>
      <xdr:row>19</xdr:row>
      <xdr:rowOff>123825</xdr:rowOff>
    </xdr:from>
    <xdr:to>
      <xdr:col>17</xdr:col>
      <xdr:colOff>400050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5895975" y="3200400"/>
        <a:ext cx="58388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42</xdr:row>
      <xdr:rowOff>95250</xdr:rowOff>
    </xdr:to>
    <xdr:graphicFrame>
      <xdr:nvGraphicFramePr>
        <xdr:cNvPr id="3" name="Chart 3"/>
        <xdr:cNvGraphicFramePr/>
      </xdr:nvGraphicFramePr>
      <xdr:xfrm>
        <a:off x="11334750" y="3248025"/>
        <a:ext cx="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42</xdr:row>
      <xdr:rowOff>104775</xdr:rowOff>
    </xdr:to>
    <xdr:graphicFrame>
      <xdr:nvGraphicFramePr>
        <xdr:cNvPr id="4" name="Chart 4"/>
        <xdr:cNvGraphicFramePr/>
      </xdr:nvGraphicFramePr>
      <xdr:xfrm>
        <a:off x="11334750" y="3248025"/>
        <a:ext cx="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20</xdr:row>
      <xdr:rowOff>0</xdr:rowOff>
    </xdr:from>
    <xdr:to>
      <xdr:col>49</xdr:col>
      <xdr:colOff>514350</xdr:colOff>
      <xdr:row>43</xdr:row>
      <xdr:rowOff>152400</xdr:rowOff>
    </xdr:to>
    <xdr:graphicFrame>
      <xdr:nvGraphicFramePr>
        <xdr:cNvPr id="5" name="Chart 5"/>
        <xdr:cNvGraphicFramePr/>
      </xdr:nvGraphicFramePr>
      <xdr:xfrm>
        <a:off x="25888950" y="3248025"/>
        <a:ext cx="661035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115</xdr:col>
      <xdr:colOff>57150</xdr:colOff>
      <xdr:row>19</xdr:row>
      <xdr:rowOff>161925</xdr:rowOff>
    </xdr:from>
    <xdr:to>
      <xdr:col>123</xdr:col>
      <xdr:colOff>381000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73552050" y="3238500"/>
        <a:ext cx="52006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10</xdr:col>
      <xdr:colOff>295275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89725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Distribuição amostral de variâncias. Retirando amostras de uma população normal a distribuição da variância amostral (multiplicada por uma constante) seguirá uma Chi-quadrado com n-1 graus de liberdade (n é o tamanho da amostra).</a:t>
          </a:r>
        </a:p>
      </xdr:txBody>
    </xdr:sp>
    <xdr:clientData/>
  </xdr:twoCellAnchor>
  <xdr:twoCellAnchor>
    <xdr:from>
      <xdr:col>216</xdr:col>
      <xdr:colOff>28575</xdr:colOff>
      <xdr:row>3</xdr:row>
      <xdr:rowOff>123825</xdr:rowOff>
    </xdr:from>
    <xdr:to>
      <xdr:col>223</xdr:col>
      <xdr:colOff>180975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136969500" y="609600"/>
        <a:ext cx="4419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22</xdr:row>
      <xdr:rowOff>104775</xdr:rowOff>
    </xdr:from>
    <xdr:to>
      <xdr:col>24</xdr:col>
      <xdr:colOff>333375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11144250" y="3686175"/>
        <a:ext cx="69627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10</xdr:col>
      <xdr:colOff>733425</xdr:colOff>
      <xdr:row>19</xdr:row>
      <xdr:rowOff>104775</xdr:rowOff>
    </xdr:to>
    <xdr:graphicFrame>
      <xdr:nvGraphicFramePr>
        <xdr:cNvPr id="4" name="Chart 4"/>
        <xdr:cNvGraphicFramePr/>
      </xdr:nvGraphicFramePr>
      <xdr:xfrm>
        <a:off x="5181600" y="657225"/>
        <a:ext cx="43434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49</xdr:col>
      <xdr:colOff>0</xdr:colOff>
      <xdr:row>22</xdr:row>
      <xdr:rowOff>0</xdr:rowOff>
    </xdr:from>
    <xdr:to>
      <xdr:col>60</xdr:col>
      <xdr:colOff>266700</xdr:colOff>
      <xdr:row>44</xdr:row>
      <xdr:rowOff>57150</xdr:rowOff>
    </xdr:to>
    <xdr:graphicFrame>
      <xdr:nvGraphicFramePr>
        <xdr:cNvPr id="5" name="Chart 5"/>
        <xdr:cNvGraphicFramePr/>
      </xdr:nvGraphicFramePr>
      <xdr:xfrm>
        <a:off x="35137725" y="3581400"/>
        <a:ext cx="69723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8"/>
  <sheetViews>
    <sheetView workbookViewId="0" topLeftCell="A1">
      <selection activeCell="B20" sqref="B20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4" max="4" width="9.57421875" style="0" bestFit="1" customWidth="1"/>
    <col min="5" max="5" width="12.57421875" style="0" customWidth="1"/>
    <col min="6" max="7" width="9.57421875" style="0" bestFit="1" customWidth="1"/>
  </cols>
  <sheetData>
    <row r="8" spans="1:7" ht="13.5" thickBot="1">
      <c r="A8" s="2"/>
      <c r="B8" s="2"/>
      <c r="C8" s="8"/>
      <c r="D8" s="8"/>
      <c r="E8" s="15"/>
      <c r="F8" s="15"/>
      <c r="G8" s="15"/>
    </row>
    <row r="9" spans="1:5" ht="12.75">
      <c r="A9" t="s">
        <v>8</v>
      </c>
      <c r="B9" s="3"/>
      <c r="C9" s="22" t="s">
        <v>9</v>
      </c>
      <c r="D9" s="22"/>
      <c r="E9" s="16"/>
    </row>
    <row r="10" spans="1:5" ht="12.75">
      <c r="A10" t="s">
        <v>0</v>
      </c>
      <c r="B10" s="4">
        <v>20</v>
      </c>
      <c r="C10" s="22"/>
      <c r="D10" s="22"/>
      <c r="E10" s="17"/>
    </row>
    <row r="11" spans="1:5" ht="12.75">
      <c r="A11" s="13" t="s">
        <v>1</v>
      </c>
      <c r="B11" s="14">
        <v>0.02</v>
      </c>
      <c r="C11" s="22"/>
      <c r="D11" s="22"/>
      <c r="E11" s="17"/>
    </row>
    <row r="12" spans="1:5" ht="12.75">
      <c r="A12" t="s">
        <v>2</v>
      </c>
      <c r="B12" s="4">
        <f>B10*B11</f>
        <v>0.4</v>
      </c>
      <c r="C12" s="22" t="s">
        <v>10</v>
      </c>
      <c r="D12" s="22">
        <f>B12</f>
        <v>0.4</v>
      </c>
      <c r="E12" s="17"/>
    </row>
    <row r="13" spans="1:5" ht="12.75">
      <c r="A13" t="s">
        <v>3</v>
      </c>
      <c r="B13" s="4">
        <f>B10*B11*(1-B11)</f>
        <v>0.392</v>
      </c>
      <c r="C13" s="22"/>
      <c r="D13" s="22"/>
      <c r="E13" s="17"/>
    </row>
    <row r="14" spans="1:5" ht="12.75">
      <c r="A14" t="s">
        <v>4</v>
      </c>
      <c r="B14" s="4">
        <f>SQRT(B13)</f>
        <v>0.6260990336999411</v>
      </c>
      <c r="C14" s="22" t="s">
        <v>11</v>
      </c>
      <c r="D14" s="22">
        <f>B14</f>
        <v>0.6260990336999411</v>
      </c>
      <c r="E14" s="17"/>
    </row>
    <row r="15" spans="1:5" ht="13.5" thickBot="1">
      <c r="A15" s="2" t="s">
        <v>14</v>
      </c>
      <c r="B15" s="7">
        <f>B10*(1-B11)</f>
        <v>19.6</v>
      </c>
      <c r="C15" s="18"/>
      <c r="D15" s="15"/>
      <c r="E15" s="19"/>
    </row>
    <row r="16" spans="1:5" ht="12.75">
      <c r="A16" s="1" t="s">
        <v>7</v>
      </c>
      <c r="B16" s="3"/>
      <c r="C16" t="s">
        <v>9</v>
      </c>
      <c r="E16" s="16"/>
    </row>
    <row r="17" spans="1:5" ht="12.75">
      <c r="A17" s="1" t="s">
        <v>5</v>
      </c>
      <c r="B17" s="4" t="s">
        <v>6</v>
      </c>
      <c r="C17" s="20" t="s">
        <v>5</v>
      </c>
      <c r="E17" s="17" t="s">
        <v>6</v>
      </c>
    </row>
    <row r="18" spans="1:5" ht="12.75">
      <c r="A18" s="27">
        <v>0</v>
      </c>
      <c r="B18" s="5">
        <f>BINOMDIST(A18,$B$10,$B$11,FALSE)</f>
        <v>0.6676079717550942</v>
      </c>
      <c r="C18" s="21">
        <v>-0.5</v>
      </c>
      <c r="D18" s="23">
        <f>C18+1</f>
        <v>0.5</v>
      </c>
      <c r="E18" s="29">
        <f>NORMDIST(D18,$D$12,$D$14,TRUE)-NORMDIST(C18,$D$12,$D$14,TRUE)</f>
        <v>0.4881569158985445</v>
      </c>
    </row>
    <row r="19" spans="1:5" ht="12.75">
      <c r="A19" s="27">
        <v>1</v>
      </c>
      <c r="B19" s="5">
        <f aca="true" t="shared" si="0" ref="B19:B38">BINOMDIST(A19,$B$10,$B$11,FALSE)</f>
        <v>0.2724930496959569</v>
      </c>
      <c r="C19" s="24">
        <f>D18</f>
        <v>0.5</v>
      </c>
      <c r="D19" s="24">
        <f>C19+1</f>
        <v>1.5</v>
      </c>
      <c r="E19" s="29">
        <f>NORMDIST(D19,$D$12,$D$14,TRUE)-NORMDIST(C19,$D$12,$D$14,TRUE)</f>
        <v>0.3970846327318215</v>
      </c>
    </row>
    <row r="20" spans="1:5" ht="12.75">
      <c r="A20" s="27">
        <v>2</v>
      </c>
      <c r="B20" s="5">
        <f t="shared" si="0"/>
        <v>0.052830285145134506</v>
      </c>
      <c r="C20" s="24">
        <f>D19</f>
        <v>1.5</v>
      </c>
      <c r="D20" s="24">
        <f>C20+1</f>
        <v>2.5</v>
      </c>
      <c r="E20" s="29">
        <f aca="true" t="shared" si="1" ref="E20:E38">NORMDIST(D20,$D$12,$D$14,TRUE)-NORMDIST(C20,$D$12,$D$14,TRUE)</f>
        <v>0.03906841315775311</v>
      </c>
    </row>
    <row r="21" spans="1:5" ht="12.75">
      <c r="A21" s="27">
        <v>3</v>
      </c>
      <c r="B21" s="5">
        <f t="shared" si="0"/>
        <v>0.006469014507567494</v>
      </c>
      <c r="C21" s="24">
        <f aca="true" t="shared" si="2" ref="C21:C38">D20</f>
        <v>2.5</v>
      </c>
      <c r="D21" s="24">
        <f aca="true" t="shared" si="3" ref="D21:D38">C21+1</f>
        <v>3.5</v>
      </c>
      <c r="E21" s="29">
        <f t="shared" si="1"/>
        <v>0.0003977464695011923</v>
      </c>
    </row>
    <row r="22" spans="1:5" ht="12.75">
      <c r="A22" s="27">
        <v>4</v>
      </c>
      <c r="B22" s="5">
        <f t="shared" si="0"/>
        <v>0.0005610879930033028</v>
      </c>
      <c r="C22" s="24">
        <f t="shared" si="2"/>
        <v>3.5</v>
      </c>
      <c r="D22" s="24">
        <f t="shared" si="3"/>
        <v>4.5</v>
      </c>
      <c r="E22" s="29">
        <f t="shared" si="1"/>
        <v>3.685802314468134E-07</v>
      </c>
    </row>
    <row r="23" spans="1:5" ht="12.75">
      <c r="A23" s="27">
        <v>5</v>
      </c>
      <c r="B23" s="5">
        <f t="shared" si="0"/>
        <v>3.6642481175725945E-05</v>
      </c>
      <c r="C23" s="24">
        <f t="shared" si="2"/>
        <v>4.5</v>
      </c>
      <c r="D23" s="24">
        <f t="shared" si="3"/>
        <v>5.5</v>
      </c>
      <c r="E23" s="29">
        <f t="shared" si="1"/>
        <v>2.9061641981797948E-11</v>
      </c>
    </row>
    <row r="24" spans="1:5" ht="12.75">
      <c r="A24" s="27">
        <v>6</v>
      </c>
      <c r="B24" s="5">
        <f t="shared" si="0"/>
        <v>1.8695143457003032E-06</v>
      </c>
      <c r="C24" s="24">
        <f t="shared" si="2"/>
        <v>5.5</v>
      </c>
      <c r="D24" s="24">
        <f t="shared" si="3"/>
        <v>6.5</v>
      </c>
      <c r="E24" s="29">
        <f t="shared" si="1"/>
        <v>0</v>
      </c>
    </row>
    <row r="25" spans="1:5" ht="12.75">
      <c r="A25" s="27">
        <v>7</v>
      </c>
      <c r="B25" s="5">
        <f t="shared" si="0"/>
        <v>7.630670798776745E-08</v>
      </c>
      <c r="C25" s="24">
        <f t="shared" si="2"/>
        <v>6.5</v>
      </c>
      <c r="D25" s="24">
        <f t="shared" si="3"/>
        <v>7.5</v>
      </c>
      <c r="E25" s="29">
        <f t="shared" si="1"/>
        <v>0</v>
      </c>
    </row>
    <row r="26" spans="1:5" ht="12.75">
      <c r="A26" s="27">
        <v>8</v>
      </c>
      <c r="B26" s="5">
        <f t="shared" si="0"/>
        <v>2.530579601635144E-09</v>
      </c>
      <c r="C26" s="24">
        <f t="shared" si="2"/>
        <v>7.5</v>
      </c>
      <c r="D26" s="24">
        <f t="shared" si="3"/>
        <v>8.5</v>
      </c>
      <c r="E26" s="29">
        <f t="shared" si="1"/>
        <v>0</v>
      </c>
    </row>
    <row r="27" spans="1:5" ht="12.75">
      <c r="A27" s="27">
        <v>9</v>
      </c>
      <c r="B27" s="5">
        <f t="shared" si="0"/>
        <v>6.885930888803135E-11</v>
      </c>
      <c r="C27" s="24">
        <f t="shared" si="2"/>
        <v>8.5</v>
      </c>
      <c r="D27" s="24">
        <f t="shared" si="3"/>
        <v>9.5</v>
      </c>
      <c r="E27" s="29">
        <f t="shared" si="1"/>
        <v>0</v>
      </c>
    </row>
    <row r="28" spans="1:5" ht="12.75">
      <c r="A28" s="27">
        <v>10</v>
      </c>
      <c r="B28" s="5">
        <f t="shared" si="0"/>
        <v>1.5458212199353971E-12</v>
      </c>
      <c r="C28" s="24">
        <f t="shared" si="2"/>
        <v>9.5</v>
      </c>
      <c r="D28" s="24">
        <f t="shared" si="3"/>
        <v>10.5</v>
      </c>
      <c r="E28" s="29">
        <f t="shared" si="1"/>
        <v>0</v>
      </c>
    </row>
    <row r="29" spans="1:5" ht="12.75">
      <c r="A29" s="27">
        <v>11</v>
      </c>
      <c r="B29" s="5">
        <f t="shared" si="0"/>
        <v>2.867942894128751E-14</v>
      </c>
      <c r="C29" s="24">
        <f t="shared" si="2"/>
        <v>10.5</v>
      </c>
      <c r="D29" s="24">
        <f t="shared" si="3"/>
        <v>11.5</v>
      </c>
      <c r="E29" s="29">
        <f t="shared" si="1"/>
        <v>0</v>
      </c>
    </row>
    <row r="30" spans="1:5" ht="12.75">
      <c r="A30" s="27">
        <v>12</v>
      </c>
      <c r="B30" s="5">
        <f t="shared" si="0"/>
        <v>4.3897085114215557E-16</v>
      </c>
      <c r="C30" s="24">
        <f t="shared" si="2"/>
        <v>11.5</v>
      </c>
      <c r="D30" s="24">
        <f t="shared" si="3"/>
        <v>12.5</v>
      </c>
      <c r="E30" s="29">
        <f t="shared" si="1"/>
        <v>0</v>
      </c>
    </row>
    <row r="31" spans="1:5" ht="12.75">
      <c r="A31" s="27">
        <v>13</v>
      </c>
      <c r="B31" s="5">
        <f t="shared" si="0"/>
        <v>5.512977722350462E-18</v>
      </c>
      <c r="C31" s="24">
        <f t="shared" si="2"/>
        <v>12.5</v>
      </c>
      <c r="D31" s="24">
        <f t="shared" si="3"/>
        <v>13.5</v>
      </c>
      <c r="E31" s="29">
        <f t="shared" si="1"/>
        <v>0</v>
      </c>
    </row>
    <row r="32" spans="1:5" ht="12.75">
      <c r="A32" s="27">
        <v>14</v>
      </c>
      <c r="B32" s="5">
        <f t="shared" si="0"/>
        <v>5.625487471786184E-20</v>
      </c>
      <c r="C32" s="24">
        <f t="shared" si="2"/>
        <v>13.5</v>
      </c>
      <c r="D32" s="24">
        <f t="shared" si="3"/>
        <v>14.5</v>
      </c>
      <c r="E32" s="29">
        <f t="shared" si="1"/>
        <v>0</v>
      </c>
    </row>
    <row r="33" spans="1:5" ht="12.75">
      <c r="A33" s="27">
        <v>15</v>
      </c>
      <c r="B33" s="5">
        <f t="shared" si="0"/>
        <v>4.592234670845862E-22</v>
      </c>
      <c r="C33" s="24">
        <f t="shared" si="2"/>
        <v>14.5</v>
      </c>
      <c r="D33" s="24">
        <f t="shared" si="3"/>
        <v>15.5</v>
      </c>
      <c r="E33" s="29">
        <f t="shared" si="1"/>
        <v>0</v>
      </c>
    </row>
    <row r="34" spans="1:5" ht="12.75">
      <c r="A34" s="27">
        <v>16</v>
      </c>
      <c r="B34" s="5">
        <f t="shared" si="0"/>
        <v>2.928721091100676E-24</v>
      </c>
      <c r="C34" s="24">
        <f t="shared" si="2"/>
        <v>15.5</v>
      </c>
      <c r="D34" s="24">
        <f t="shared" si="3"/>
        <v>16.5</v>
      </c>
      <c r="E34" s="29">
        <f t="shared" si="1"/>
        <v>0</v>
      </c>
    </row>
    <row r="35" spans="1:5" ht="12.75">
      <c r="A35" s="27">
        <v>17</v>
      </c>
      <c r="B35" s="5">
        <f t="shared" si="0"/>
        <v>1.4063486631936015E-26</v>
      </c>
      <c r="C35" s="24">
        <f t="shared" si="2"/>
        <v>16.5</v>
      </c>
      <c r="D35" s="24">
        <f t="shared" si="3"/>
        <v>17.5</v>
      </c>
      <c r="E35" s="29">
        <f t="shared" si="1"/>
        <v>0</v>
      </c>
    </row>
    <row r="36" spans="1:5" ht="12.75">
      <c r="A36" s="27">
        <v>18</v>
      </c>
      <c r="B36" s="5">
        <f t="shared" si="0"/>
        <v>4.7834988544000376E-29</v>
      </c>
      <c r="C36" s="24">
        <f t="shared" si="2"/>
        <v>17.5</v>
      </c>
      <c r="D36" s="24">
        <f t="shared" si="3"/>
        <v>18.5</v>
      </c>
      <c r="E36" s="29">
        <f t="shared" si="1"/>
        <v>0</v>
      </c>
    </row>
    <row r="37" spans="1:5" ht="12.75">
      <c r="A37" s="27">
        <v>19</v>
      </c>
      <c r="B37" s="5">
        <f t="shared" si="0"/>
        <v>1.0276044800000005E-31</v>
      </c>
      <c r="C37" s="24">
        <f t="shared" si="2"/>
        <v>18.5</v>
      </c>
      <c r="D37" s="24">
        <f t="shared" si="3"/>
        <v>19.5</v>
      </c>
      <c r="E37" s="29">
        <f t="shared" si="1"/>
        <v>0</v>
      </c>
    </row>
    <row r="38" spans="1:5" ht="13.5" thickBot="1">
      <c r="A38" s="28">
        <v>20</v>
      </c>
      <c r="B38" s="6">
        <f t="shared" si="0"/>
        <v>1.0485760000000076E-34</v>
      </c>
      <c r="C38" s="25">
        <f t="shared" si="2"/>
        <v>19.5</v>
      </c>
      <c r="D38" s="26">
        <f t="shared" si="3"/>
        <v>20.5</v>
      </c>
      <c r="E38" s="30">
        <f t="shared" si="1"/>
        <v>0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X100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0.421875" style="0" customWidth="1"/>
    <col min="4" max="4" width="12.00390625" style="0" customWidth="1"/>
    <col min="6" max="6" width="13.57421875" style="0" customWidth="1"/>
    <col min="7" max="7" width="13.28125" style="0" customWidth="1"/>
    <col min="8" max="8" width="18.140625" style="0" customWidth="1"/>
    <col min="9" max="10" width="18.28125" style="0" customWidth="1"/>
    <col min="12" max="13" width="14.8515625" style="0" customWidth="1"/>
    <col min="45" max="45" width="15.421875" style="0" customWidth="1"/>
    <col min="46" max="46" width="17.421875" style="0" customWidth="1"/>
    <col min="47" max="47" width="18.00390625" style="0" customWidth="1"/>
    <col min="48" max="48" width="16.28125" style="0" customWidth="1"/>
    <col min="50" max="50" width="16.57421875" style="0" customWidth="1"/>
    <col min="51" max="51" width="17.140625" style="0" customWidth="1"/>
    <col min="95" max="95" width="15.421875" style="0" customWidth="1"/>
    <col min="96" max="96" width="17.421875" style="0" customWidth="1"/>
    <col min="97" max="97" width="18.00390625" style="0" customWidth="1"/>
    <col min="98" max="98" width="16.28125" style="0" customWidth="1"/>
    <col min="100" max="100" width="16.57421875" style="0" customWidth="1"/>
    <col min="101" max="101" width="17.140625" style="0" customWidth="1"/>
  </cols>
  <sheetData>
    <row r="5" ht="13.5" thickBot="1">
      <c r="A5" t="s">
        <v>41</v>
      </c>
    </row>
    <row r="6" spans="1:7" ht="12.75">
      <c r="A6" s="44">
        <v>1.41</v>
      </c>
      <c r="D6" t="s">
        <v>41</v>
      </c>
      <c r="F6" s="45" t="s">
        <v>15</v>
      </c>
      <c r="G6" s="45" t="s">
        <v>46</v>
      </c>
    </row>
    <row r="7" spans="1:7" ht="12.75">
      <c r="A7" s="44">
        <v>17.34</v>
      </c>
      <c r="D7" t="s">
        <v>42</v>
      </c>
      <c r="E7" s="44">
        <f>MAX(A6:A1005)</f>
        <v>26.81</v>
      </c>
      <c r="F7" s="46">
        <v>4</v>
      </c>
      <c r="G7" s="47">
        <v>160</v>
      </c>
    </row>
    <row r="8" spans="1:7" ht="12.75">
      <c r="A8" s="44">
        <v>6.86</v>
      </c>
      <c r="D8" t="s">
        <v>43</v>
      </c>
      <c r="E8" s="44">
        <f>MIN(A6:A1005)</f>
        <v>1.02</v>
      </c>
      <c r="F8" s="46">
        <v>7</v>
      </c>
      <c r="G8" s="47">
        <v>317</v>
      </c>
    </row>
    <row r="9" spans="1:7" ht="12.75">
      <c r="A9" s="44">
        <v>2.65</v>
      </c>
      <c r="D9" t="s">
        <v>44</v>
      </c>
      <c r="E9" s="44">
        <f>E7-E8</f>
        <v>25.79</v>
      </c>
      <c r="F9" s="46">
        <v>10</v>
      </c>
      <c r="G9" s="47">
        <v>256</v>
      </c>
    </row>
    <row r="10" spans="1:7" ht="12.75">
      <c r="A10" s="44">
        <v>2.01</v>
      </c>
      <c r="D10" t="s">
        <v>15</v>
      </c>
      <c r="E10">
        <v>10</v>
      </c>
      <c r="F10" s="46">
        <v>13</v>
      </c>
      <c r="G10" s="47">
        <v>165</v>
      </c>
    </row>
    <row r="11" spans="1:7" ht="12.75">
      <c r="A11" s="44">
        <v>11.32</v>
      </c>
      <c r="D11" t="s">
        <v>45</v>
      </c>
      <c r="E11">
        <f>E9/E10</f>
        <v>2.5789999999999997</v>
      </c>
      <c r="F11" s="46">
        <v>16</v>
      </c>
      <c r="G11" s="47">
        <v>62</v>
      </c>
    </row>
    <row r="12" spans="1:7" ht="12.75">
      <c r="A12" s="44">
        <v>6.86</v>
      </c>
      <c r="D12" t="s">
        <v>45</v>
      </c>
      <c r="E12">
        <f>ROUND(E11,0)</f>
        <v>3</v>
      </c>
      <c r="F12" s="46">
        <v>19</v>
      </c>
      <c r="G12" s="47">
        <v>27</v>
      </c>
    </row>
    <row r="13" spans="1:7" ht="12.75">
      <c r="A13" s="44">
        <v>3.25</v>
      </c>
      <c r="E13" s="44"/>
      <c r="F13" s="46">
        <v>22</v>
      </c>
      <c r="G13" s="47">
        <v>9</v>
      </c>
    </row>
    <row r="14" spans="1:7" ht="12.75">
      <c r="A14" s="44">
        <v>1.02</v>
      </c>
      <c r="F14" s="46">
        <v>25</v>
      </c>
      <c r="G14" s="47">
        <v>2</v>
      </c>
    </row>
    <row r="15" spans="1:7" ht="12.75">
      <c r="A15" s="44">
        <v>5.36</v>
      </c>
      <c r="F15" s="46">
        <v>28</v>
      </c>
      <c r="G15" s="47">
        <v>2</v>
      </c>
    </row>
    <row r="16" spans="1:5" ht="12.75">
      <c r="A16" s="44">
        <v>11.02</v>
      </c>
      <c r="D16" t="s">
        <v>17</v>
      </c>
      <c r="E16" s="44">
        <f>AVERAGE(A6:A1005)</f>
        <v>7.928350000000012</v>
      </c>
    </row>
    <row r="17" spans="1:5" ht="12.75">
      <c r="A17" s="44">
        <v>4.71</v>
      </c>
      <c r="D17" t="s">
        <v>18</v>
      </c>
      <c r="E17">
        <f>STDEV(A6:A1005)</f>
        <v>3.988616055166923</v>
      </c>
    </row>
    <row r="18" spans="1:5" ht="12.75">
      <c r="A18" s="44">
        <v>3.73</v>
      </c>
      <c r="D18" t="s">
        <v>28</v>
      </c>
      <c r="E18">
        <f>VARP(A6:A1005)</f>
        <v>15.893148977499813</v>
      </c>
    </row>
    <row r="19" ht="12.75">
      <c r="A19" s="44">
        <v>1.73</v>
      </c>
    </row>
    <row r="20" ht="12.75">
      <c r="A20" s="44">
        <v>9.87</v>
      </c>
    </row>
    <row r="21" spans="1:23" ht="12.75">
      <c r="A21" s="44">
        <v>4.97</v>
      </c>
      <c r="V21" s="22"/>
      <c r="W21" s="22"/>
    </row>
    <row r="22" spans="1:23" ht="12.75">
      <c r="A22" s="44">
        <v>6.93</v>
      </c>
      <c r="V22" s="22"/>
      <c r="W22" s="22"/>
    </row>
    <row r="23" spans="1:23" ht="12.75">
      <c r="A23" s="44">
        <v>8.93</v>
      </c>
      <c r="V23" s="22"/>
      <c r="W23" s="22"/>
    </row>
    <row r="24" spans="1:23" ht="12.75">
      <c r="A24" s="44">
        <v>9.1</v>
      </c>
      <c r="V24" s="22"/>
      <c r="W24" s="22"/>
    </row>
    <row r="25" spans="1:23" ht="12.75">
      <c r="A25" s="44">
        <v>5.89</v>
      </c>
      <c r="V25" s="22"/>
      <c r="W25" s="22"/>
    </row>
    <row r="26" spans="1:100" ht="13.5" thickBot="1">
      <c r="A26" s="44">
        <v>9.41</v>
      </c>
      <c r="D26" s="8"/>
      <c r="E26" s="8"/>
      <c r="F26" s="8"/>
      <c r="I26" s="13" t="s">
        <v>104</v>
      </c>
      <c r="L26" s="13" t="s">
        <v>103</v>
      </c>
      <c r="V26" s="22"/>
      <c r="W26" s="22"/>
      <c r="AU26" s="13" t="s">
        <v>104</v>
      </c>
      <c r="AX26" s="13" t="s">
        <v>103</v>
      </c>
      <c r="CS26" s="13" t="s">
        <v>104</v>
      </c>
      <c r="CV26" s="13" t="s">
        <v>103</v>
      </c>
    </row>
    <row r="27" spans="1:102" ht="13.5" thickBot="1">
      <c r="A27" s="44">
        <v>7.12</v>
      </c>
      <c r="D27" s="34" t="s">
        <v>23</v>
      </c>
      <c r="E27" s="32"/>
      <c r="F27" s="33"/>
      <c r="G27" s="32" t="s">
        <v>12</v>
      </c>
      <c r="H27" s="32" t="s">
        <v>24</v>
      </c>
      <c r="I27" s="42" t="s">
        <v>101</v>
      </c>
      <c r="J27" s="42" t="s">
        <v>102</v>
      </c>
      <c r="K27" s="42" t="s">
        <v>16</v>
      </c>
      <c r="L27" s="33" t="s">
        <v>101</v>
      </c>
      <c r="M27" s="42" t="s">
        <v>102</v>
      </c>
      <c r="N27" s="20" t="s">
        <v>16</v>
      </c>
      <c r="V27" s="22"/>
      <c r="W27" s="22"/>
      <c r="AC27" s="34" t="s">
        <v>13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40" t="s">
        <v>12</v>
      </c>
      <c r="AT27" s="37" t="s">
        <v>24</v>
      </c>
      <c r="AU27" s="9" t="s">
        <v>101</v>
      </c>
      <c r="AV27" s="37" t="s">
        <v>102</v>
      </c>
      <c r="AW27" s="42" t="s">
        <v>16</v>
      </c>
      <c r="AX27" s="9" t="s">
        <v>101</v>
      </c>
      <c r="AY27" s="37" t="s">
        <v>102</v>
      </c>
      <c r="AZ27" s="20" t="s">
        <v>16</v>
      </c>
      <c r="BL27" s="10"/>
      <c r="BM27" s="34" t="s">
        <v>105</v>
      </c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3"/>
      <c r="CQ27" s="40" t="s">
        <v>12</v>
      </c>
      <c r="CR27" s="37" t="s">
        <v>24</v>
      </c>
      <c r="CS27" s="9" t="s">
        <v>101</v>
      </c>
      <c r="CT27" s="37" t="s">
        <v>102</v>
      </c>
      <c r="CU27" s="42" t="s">
        <v>16</v>
      </c>
      <c r="CV27" s="42" t="s">
        <v>101</v>
      </c>
      <c r="CW27" s="42" t="s">
        <v>102</v>
      </c>
      <c r="CX27" s="20" t="s">
        <v>16</v>
      </c>
    </row>
    <row r="28" spans="1:102" ht="12.75">
      <c r="A28" s="44">
        <v>18.21</v>
      </c>
      <c r="G28" s="36" t="e">
        <f>AVERAGE(D28:F28)</f>
        <v>#DIV/0!</v>
      </c>
      <c r="H28" s="37" t="e">
        <f>VAR(D28:F28)</f>
        <v>#DIV/0!</v>
      </c>
      <c r="I28" s="52" t="e">
        <f>MIN(G28:G227)</f>
        <v>#DIV/0!</v>
      </c>
      <c r="J28" s="52" t="e">
        <f>I28+(MAX(G$28:G$227)-MIN(G$28:G$227))/20</f>
        <v>#DIV/0!</v>
      </c>
      <c r="K28" s="37">
        <f>COUNTIF(G$28:G$227,"&lt;"&amp;J28)</f>
        <v>200</v>
      </c>
      <c r="L28" s="52" t="e">
        <f>MIN(H28:H227)</f>
        <v>#DIV/0!</v>
      </c>
      <c r="M28" s="52" t="e">
        <f>L28+(MAX(H$28:H$227)-MIN(H$28:H$227))/20</f>
        <v>#DIV/0!</v>
      </c>
      <c r="N28" s="9">
        <f>COUNTIF(H$28:H$227,"&lt;"&amp;M28)</f>
        <v>200</v>
      </c>
      <c r="V28" s="22"/>
      <c r="W28" s="22"/>
      <c r="AC28" s="35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35" t="e">
        <f>AVERAGE(AC28:AR28)</f>
        <v>#DIV/0!</v>
      </c>
      <c r="AT28" s="35" t="e">
        <f>VAR(AC28:AR28)</f>
        <v>#DIV/0!</v>
      </c>
      <c r="AU28" s="52" t="e">
        <f>I28</f>
        <v>#DIV/0!</v>
      </c>
      <c r="AV28" s="52" t="e">
        <f>J28</f>
        <v>#DIV/0!</v>
      </c>
      <c r="AW28" s="40">
        <f>COUNTIF(AS$28:AS$227,"&lt;"&amp;AV28)</f>
        <v>200</v>
      </c>
      <c r="AX28" s="52" t="e">
        <f>L28</f>
        <v>#DIV/0!</v>
      </c>
      <c r="AY28" s="52" t="e">
        <f>M28</f>
        <v>#DIV/0!</v>
      </c>
      <c r="AZ28" s="9">
        <f>COUNTIF(AT$28:AT$227,"&lt;"&amp;AY28)</f>
        <v>200</v>
      </c>
      <c r="BL28" s="10"/>
      <c r="BM28" s="35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37" t="e">
        <f>AVERAGE(BM28:CP28)</f>
        <v>#DIV/0!</v>
      </c>
      <c r="CR28" s="40" t="e">
        <f>VAR(BM28:CP28)</f>
        <v>#DIV/0!</v>
      </c>
      <c r="CS28" s="52" t="e">
        <f>I28</f>
        <v>#DIV/0!</v>
      </c>
      <c r="CT28" s="55" t="e">
        <f>J28</f>
        <v>#DIV/0!</v>
      </c>
      <c r="CU28" s="40">
        <f>COUNTIF(CQ$28:CQ$227,"&lt;"&amp;CT28)</f>
        <v>200</v>
      </c>
      <c r="CV28" s="52" t="e">
        <f>L28</f>
        <v>#DIV/0!</v>
      </c>
      <c r="CW28" s="52" t="e">
        <f>M28</f>
        <v>#DIV/0!</v>
      </c>
      <c r="CX28" s="9">
        <f>COUNTIF(CR$28:CR$227,"&lt;"&amp;CW28)</f>
        <v>200</v>
      </c>
    </row>
    <row r="29" spans="1:102" ht="12.75">
      <c r="A29" s="44">
        <v>10.06</v>
      </c>
      <c r="G29" s="12" t="e">
        <f aca="true" t="shared" si="0" ref="G29:G92">AVERAGE(D29:F29)</f>
        <v>#DIV/0!</v>
      </c>
      <c r="H29" s="12" t="e">
        <f aca="true" t="shared" si="1" ref="H29:H92">VAR(D29:F29)</f>
        <v>#DIV/0!</v>
      </c>
      <c r="I29" s="53" t="e">
        <f>J28</f>
        <v>#DIV/0!</v>
      </c>
      <c r="J29" s="53" t="e">
        <f>I29+(MAX(G$28:G$227)-MIN(G$28:G$227))/20</f>
        <v>#DIV/0!</v>
      </c>
      <c r="K29" s="12">
        <f>COUNTIF(G$28:G$227,"&lt;"&amp;J29)-COUNTIF(G$28:G$227,"&lt;"&amp;I29)</f>
        <v>0</v>
      </c>
      <c r="L29" s="53" t="e">
        <f>M28</f>
        <v>#DIV/0!</v>
      </c>
      <c r="M29" s="53" t="e">
        <f>L29+(MAX(H$28:H$227)-MIN(H$28:H$227))/20</f>
        <v>#DIV/0!</v>
      </c>
      <c r="N29" s="10">
        <f>COUNTIF(H$28:H$227,"&lt;"&amp;M29)-COUNTIF(H$28:H$227,"&lt;"&amp;L29)</f>
        <v>0</v>
      </c>
      <c r="V29" s="22"/>
      <c r="W29" s="22"/>
      <c r="AC29" s="36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36" t="e">
        <f aca="true" t="shared" si="2" ref="AS29:AS92">AVERAGE(AC29:AR29)</f>
        <v>#DIV/0!</v>
      </c>
      <c r="AT29" s="36" t="e">
        <f aca="true" t="shared" si="3" ref="AT29:AT92">VAR(AC29:AR29)</f>
        <v>#DIV/0!</v>
      </c>
      <c r="AU29" s="53" t="e">
        <f aca="true" t="shared" si="4" ref="AU29:AU47">I29</f>
        <v>#DIV/0!</v>
      </c>
      <c r="AV29" s="53" t="e">
        <f aca="true" t="shared" si="5" ref="AV29:AV47">J29</f>
        <v>#DIV/0!</v>
      </c>
      <c r="AW29" s="22">
        <f>COUNTIF(AS$28:AS$227,"&lt;"&amp;AV29)-COUNTIF(AS$28:AS$227,"&lt;"&amp;AU29)</f>
        <v>0</v>
      </c>
      <c r="AX29" s="53" t="e">
        <f aca="true" t="shared" si="6" ref="AX29:AX47">L29</f>
        <v>#DIV/0!</v>
      </c>
      <c r="AY29" s="53" t="e">
        <f aca="true" t="shared" si="7" ref="AY29:AY47">M29</f>
        <v>#DIV/0!</v>
      </c>
      <c r="AZ29" s="10">
        <f>COUNTIF(AT$28:AT$227,"&lt;"&amp;AY29)-COUNTIF(AT$28:AT$227,"&lt;"&amp;AX29)</f>
        <v>0</v>
      </c>
      <c r="BL29" s="10"/>
      <c r="BM29" s="36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12" t="e">
        <f aca="true" t="shared" si="8" ref="CQ29:CQ92">AVERAGE(BM29:CP29)</f>
        <v>#DIV/0!</v>
      </c>
      <c r="CR29" s="22" t="e">
        <f aca="true" t="shared" si="9" ref="CR29:CR92">VAR(BM29:CP29)</f>
        <v>#DIV/0!</v>
      </c>
      <c r="CS29" s="53" t="e">
        <f aca="true" t="shared" si="10" ref="CS29:CS47">I29</f>
        <v>#DIV/0!</v>
      </c>
      <c r="CT29" s="56" t="e">
        <f aca="true" t="shared" si="11" ref="CT29:CT47">J29</f>
        <v>#DIV/0!</v>
      </c>
      <c r="CU29" s="22">
        <f>COUNTIF(CQ$28:CQ$227,"&lt;"&amp;CT29)-COUNTIF(CQ$28:CQ$227,"&lt;"&amp;CS29)</f>
        <v>0</v>
      </c>
      <c r="CV29" s="53" t="e">
        <f aca="true" t="shared" si="12" ref="CV29:CV47">L29</f>
        <v>#DIV/0!</v>
      </c>
      <c r="CW29" s="53" t="e">
        <f aca="true" t="shared" si="13" ref="CW29:CW47">M29</f>
        <v>#DIV/0!</v>
      </c>
      <c r="CX29" s="10">
        <f>COUNTIF(CR$28:CR$227,"&lt;"&amp;CW29)-COUNTIF(CR$28:CR$227,"&lt;"&amp;CV29)</f>
        <v>0</v>
      </c>
    </row>
    <row r="30" spans="1:102" ht="12.75">
      <c r="A30" s="44">
        <v>9.46</v>
      </c>
      <c r="G30" s="12" t="e">
        <f t="shared" si="0"/>
        <v>#DIV/0!</v>
      </c>
      <c r="H30" s="12" t="e">
        <f t="shared" si="1"/>
        <v>#DIV/0!</v>
      </c>
      <c r="I30" s="53" t="e">
        <f aca="true" t="shared" si="14" ref="I30:I47">J29</f>
        <v>#DIV/0!</v>
      </c>
      <c r="J30" s="53" t="e">
        <f aca="true" t="shared" si="15" ref="J30:J47">I30+(MAX(G$28:G$227)-MIN(G$28:G$227))/20</f>
        <v>#DIV/0!</v>
      </c>
      <c r="K30" s="12">
        <f aca="true" t="shared" si="16" ref="K30:K46">COUNTIF(G$28:G$227,"&lt;"&amp;J30)-COUNTIF(G$28:G$227,"&lt;"&amp;I30)</f>
        <v>0</v>
      </c>
      <c r="L30" s="53" t="e">
        <f aca="true" t="shared" si="17" ref="L30:L47">M29</f>
        <v>#DIV/0!</v>
      </c>
      <c r="M30" s="53" t="e">
        <f aca="true" t="shared" si="18" ref="M30:M47">L30+(MAX(H$28:H$227)-MIN(H$28:H$227))/20</f>
        <v>#DIV/0!</v>
      </c>
      <c r="N30" s="10">
        <f aca="true" t="shared" si="19" ref="N30:N46">COUNTIF(H$28:H$227,"&lt;"&amp;M30)-COUNTIF(H$28:H$227,"&lt;"&amp;L30)</f>
        <v>0</v>
      </c>
      <c r="V30" s="22"/>
      <c r="W30" s="22"/>
      <c r="AC30" s="36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36" t="e">
        <f t="shared" si="2"/>
        <v>#DIV/0!</v>
      </c>
      <c r="AT30" s="36" t="e">
        <f t="shared" si="3"/>
        <v>#DIV/0!</v>
      </c>
      <c r="AU30" s="53" t="e">
        <f t="shared" si="4"/>
        <v>#DIV/0!</v>
      </c>
      <c r="AV30" s="53" t="e">
        <f t="shared" si="5"/>
        <v>#DIV/0!</v>
      </c>
      <c r="AW30" s="22">
        <f aca="true" t="shared" si="20" ref="AW30:AW46">COUNTIF(AS$28:AS$227,"&lt;"&amp;AV30)-COUNTIF(AS$28:AS$227,"&lt;"&amp;AU30)</f>
        <v>0</v>
      </c>
      <c r="AX30" s="53" t="e">
        <f t="shared" si="6"/>
        <v>#DIV/0!</v>
      </c>
      <c r="AY30" s="53" t="e">
        <f t="shared" si="7"/>
        <v>#DIV/0!</v>
      </c>
      <c r="AZ30" s="10">
        <f aca="true" t="shared" si="21" ref="AZ30:AZ46">COUNTIF(AT$28:AT$227,"&lt;"&amp;AY30)-COUNTIF(AT$28:AT$227,"&lt;"&amp;AX30)</f>
        <v>0</v>
      </c>
      <c r="BL30" s="10"/>
      <c r="BM30" s="36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12" t="e">
        <f t="shared" si="8"/>
        <v>#DIV/0!</v>
      </c>
      <c r="CR30" s="22" t="e">
        <f t="shared" si="9"/>
        <v>#DIV/0!</v>
      </c>
      <c r="CS30" s="53" t="e">
        <f t="shared" si="10"/>
        <v>#DIV/0!</v>
      </c>
      <c r="CT30" s="56" t="e">
        <f t="shared" si="11"/>
        <v>#DIV/0!</v>
      </c>
      <c r="CU30" s="22">
        <f aca="true" t="shared" si="22" ref="CU30:CU46">COUNTIF(CQ$28:CQ$227,"&lt;"&amp;CT30)-COUNTIF(CQ$28:CQ$227,"&lt;"&amp;CS30)</f>
        <v>0</v>
      </c>
      <c r="CV30" s="53" t="e">
        <f t="shared" si="12"/>
        <v>#DIV/0!</v>
      </c>
      <c r="CW30" s="53" t="e">
        <f t="shared" si="13"/>
        <v>#DIV/0!</v>
      </c>
      <c r="CX30" s="10">
        <f aca="true" t="shared" si="23" ref="CX30:CX46">COUNTIF(CR$28:CR$227,"&lt;"&amp;CW30)-COUNTIF(CR$28:CR$227,"&lt;"&amp;CV30)</f>
        <v>0</v>
      </c>
    </row>
    <row r="31" spans="1:102" ht="12.75">
      <c r="A31" s="44">
        <v>10.01</v>
      </c>
      <c r="G31" s="12" t="e">
        <f t="shared" si="0"/>
        <v>#DIV/0!</v>
      </c>
      <c r="H31" s="12" t="e">
        <f t="shared" si="1"/>
        <v>#DIV/0!</v>
      </c>
      <c r="I31" s="53" t="e">
        <f t="shared" si="14"/>
        <v>#DIV/0!</v>
      </c>
      <c r="J31" s="53" t="e">
        <f t="shared" si="15"/>
        <v>#DIV/0!</v>
      </c>
      <c r="K31" s="12">
        <f t="shared" si="16"/>
        <v>0</v>
      </c>
      <c r="L31" s="53" t="e">
        <f t="shared" si="17"/>
        <v>#DIV/0!</v>
      </c>
      <c r="M31" s="53" t="e">
        <f t="shared" si="18"/>
        <v>#DIV/0!</v>
      </c>
      <c r="N31" s="10">
        <f t="shared" si="19"/>
        <v>0</v>
      </c>
      <c r="V31" s="22"/>
      <c r="W31" s="22"/>
      <c r="AC31" s="36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36" t="e">
        <f t="shared" si="2"/>
        <v>#DIV/0!</v>
      </c>
      <c r="AT31" s="36" t="e">
        <f t="shared" si="3"/>
        <v>#DIV/0!</v>
      </c>
      <c r="AU31" s="53" t="e">
        <f t="shared" si="4"/>
        <v>#DIV/0!</v>
      </c>
      <c r="AV31" s="53" t="e">
        <f t="shared" si="5"/>
        <v>#DIV/0!</v>
      </c>
      <c r="AW31" s="22">
        <f t="shared" si="20"/>
        <v>0</v>
      </c>
      <c r="AX31" s="53" t="e">
        <f t="shared" si="6"/>
        <v>#DIV/0!</v>
      </c>
      <c r="AY31" s="53" t="e">
        <f t="shared" si="7"/>
        <v>#DIV/0!</v>
      </c>
      <c r="AZ31" s="10">
        <f t="shared" si="21"/>
        <v>0</v>
      </c>
      <c r="BL31" s="10"/>
      <c r="BM31" s="36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12" t="e">
        <f t="shared" si="8"/>
        <v>#DIV/0!</v>
      </c>
      <c r="CR31" s="22" t="e">
        <f t="shared" si="9"/>
        <v>#DIV/0!</v>
      </c>
      <c r="CS31" s="53" t="e">
        <f t="shared" si="10"/>
        <v>#DIV/0!</v>
      </c>
      <c r="CT31" s="56" t="e">
        <f t="shared" si="11"/>
        <v>#DIV/0!</v>
      </c>
      <c r="CU31" s="22">
        <f t="shared" si="22"/>
        <v>0</v>
      </c>
      <c r="CV31" s="53" t="e">
        <f t="shared" si="12"/>
        <v>#DIV/0!</v>
      </c>
      <c r="CW31" s="53" t="e">
        <f t="shared" si="13"/>
        <v>#DIV/0!</v>
      </c>
      <c r="CX31" s="10">
        <f t="shared" si="23"/>
        <v>0</v>
      </c>
    </row>
    <row r="32" spans="1:102" ht="12.75">
      <c r="A32" s="44">
        <v>4.74</v>
      </c>
      <c r="G32" s="12" t="e">
        <f t="shared" si="0"/>
        <v>#DIV/0!</v>
      </c>
      <c r="H32" s="12" t="e">
        <f t="shared" si="1"/>
        <v>#DIV/0!</v>
      </c>
      <c r="I32" s="53" t="e">
        <f t="shared" si="14"/>
        <v>#DIV/0!</v>
      </c>
      <c r="J32" s="53" t="e">
        <f t="shared" si="15"/>
        <v>#DIV/0!</v>
      </c>
      <c r="K32" s="12">
        <f t="shared" si="16"/>
        <v>0</v>
      </c>
      <c r="L32" s="53" t="e">
        <f t="shared" si="17"/>
        <v>#DIV/0!</v>
      </c>
      <c r="M32" s="53" t="e">
        <f t="shared" si="18"/>
        <v>#DIV/0!</v>
      </c>
      <c r="N32" s="10">
        <f t="shared" si="19"/>
        <v>0</v>
      </c>
      <c r="V32" s="22"/>
      <c r="W32" s="22"/>
      <c r="AC32" s="36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36" t="e">
        <f t="shared" si="2"/>
        <v>#DIV/0!</v>
      </c>
      <c r="AT32" s="36" t="e">
        <f t="shared" si="3"/>
        <v>#DIV/0!</v>
      </c>
      <c r="AU32" s="53" t="e">
        <f t="shared" si="4"/>
        <v>#DIV/0!</v>
      </c>
      <c r="AV32" s="53" t="e">
        <f t="shared" si="5"/>
        <v>#DIV/0!</v>
      </c>
      <c r="AW32" s="22">
        <f t="shared" si="20"/>
        <v>0</v>
      </c>
      <c r="AX32" s="53" t="e">
        <f t="shared" si="6"/>
        <v>#DIV/0!</v>
      </c>
      <c r="AY32" s="53" t="e">
        <f t="shared" si="7"/>
        <v>#DIV/0!</v>
      </c>
      <c r="AZ32" s="10">
        <f t="shared" si="21"/>
        <v>0</v>
      </c>
      <c r="BL32" s="10"/>
      <c r="BM32" s="36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12" t="e">
        <f t="shared" si="8"/>
        <v>#DIV/0!</v>
      </c>
      <c r="CR32" s="22" t="e">
        <f t="shared" si="9"/>
        <v>#DIV/0!</v>
      </c>
      <c r="CS32" s="53" t="e">
        <f t="shared" si="10"/>
        <v>#DIV/0!</v>
      </c>
      <c r="CT32" s="56" t="e">
        <f t="shared" si="11"/>
        <v>#DIV/0!</v>
      </c>
      <c r="CU32" s="22">
        <f t="shared" si="22"/>
        <v>0</v>
      </c>
      <c r="CV32" s="53" t="e">
        <f t="shared" si="12"/>
        <v>#DIV/0!</v>
      </c>
      <c r="CW32" s="53" t="e">
        <f t="shared" si="13"/>
        <v>#DIV/0!</v>
      </c>
      <c r="CX32" s="10">
        <f t="shared" si="23"/>
        <v>0</v>
      </c>
    </row>
    <row r="33" spans="1:102" ht="12.75">
      <c r="A33" s="44">
        <v>11.99</v>
      </c>
      <c r="G33" s="12" t="e">
        <f t="shared" si="0"/>
        <v>#DIV/0!</v>
      </c>
      <c r="H33" s="12" t="e">
        <f t="shared" si="1"/>
        <v>#DIV/0!</v>
      </c>
      <c r="I33" s="53" t="e">
        <f t="shared" si="14"/>
        <v>#DIV/0!</v>
      </c>
      <c r="J33" s="53" t="e">
        <f t="shared" si="15"/>
        <v>#DIV/0!</v>
      </c>
      <c r="K33" s="12">
        <f t="shared" si="16"/>
        <v>0</v>
      </c>
      <c r="L33" s="53" t="e">
        <f t="shared" si="17"/>
        <v>#DIV/0!</v>
      </c>
      <c r="M33" s="53" t="e">
        <f t="shared" si="18"/>
        <v>#DIV/0!</v>
      </c>
      <c r="N33" s="10">
        <f t="shared" si="19"/>
        <v>0</v>
      </c>
      <c r="V33" s="22"/>
      <c r="W33" s="22"/>
      <c r="AC33" s="36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36" t="e">
        <f t="shared" si="2"/>
        <v>#DIV/0!</v>
      </c>
      <c r="AT33" s="36" t="e">
        <f t="shared" si="3"/>
        <v>#DIV/0!</v>
      </c>
      <c r="AU33" s="53" t="e">
        <f t="shared" si="4"/>
        <v>#DIV/0!</v>
      </c>
      <c r="AV33" s="53" t="e">
        <f t="shared" si="5"/>
        <v>#DIV/0!</v>
      </c>
      <c r="AW33" s="22">
        <f t="shared" si="20"/>
        <v>0</v>
      </c>
      <c r="AX33" s="53" t="e">
        <f t="shared" si="6"/>
        <v>#DIV/0!</v>
      </c>
      <c r="AY33" s="53" t="e">
        <f t="shared" si="7"/>
        <v>#DIV/0!</v>
      </c>
      <c r="AZ33" s="10">
        <f t="shared" si="21"/>
        <v>0</v>
      </c>
      <c r="BL33" s="10"/>
      <c r="BM33" s="36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12" t="e">
        <f t="shared" si="8"/>
        <v>#DIV/0!</v>
      </c>
      <c r="CR33" s="22" t="e">
        <f t="shared" si="9"/>
        <v>#DIV/0!</v>
      </c>
      <c r="CS33" s="53" t="e">
        <f t="shared" si="10"/>
        <v>#DIV/0!</v>
      </c>
      <c r="CT33" s="56" t="e">
        <f t="shared" si="11"/>
        <v>#DIV/0!</v>
      </c>
      <c r="CU33" s="22">
        <f t="shared" si="22"/>
        <v>0</v>
      </c>
      <c r="CV33" s="53" t="e">
        <f t="shared" si="12"/>
        <v>#DIV/0!</v>
      </c>
      <c r="CW33" s="53" t="e">
        <f t="shared" si="13"/>
        <v>#DIV/0!</v>
      </c>
      <c r="CX33" s="10">
        <f t="shared" si="23"/>
        <v>0</v>
      </c>
    </row>
    <row r="34" spans="1:102" ht="12.75">
      <c r="A34" s="44">
        <v>4.38</v>
      </c>
      <c r="G34" s="12" t="e">
        <f t="shared" si="0"/>
        <v>#DIV/0!</v>
      </c>
      <c r="H34" s="12" t="e">
        <f t="shared" si="1"/>
        <v>#DIV/0!</v>
      </c>
      <c r="I34" s="53" t="e">
        <f t="shared" si="14"/>
        <v>#DIV/0!</v>
      </c>
      <c r="J34" s="53" t="e">
        <f t="shared" si="15"/>
        <v>#DIV/0!</v>
      </c>
      <c r="K34" s="12">
        <f t="shared" si="16"/>
        <v>0</v>
      </c>
      <c r="L34" s="53" t="e">
        <f t="shared" si="17"/>
        <v>#DIV/0!</v>
      </c>
      <c r="M34" s="53" t="e">
        <f t="shared" si="18"/>
        <v>#DIV/0!</v>
      </c>
      <c r="N34" s="10">
        <f t="shared" si="19"/>
        <v>0</v>
      </c>
      <c r="V34" s="22"/>
      <c r="W34" s="22"/>
      <c r="AC34" s="36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36" t="e">
        <f t="shared" si="2"/>
        <v>#DIV/0!</v>
      </c>
      <c r="AT34" s="36" t="e">
        <f t="shared" si="3"/>
        <v>#DIV/0!</v>
      </c>
      <c r="AU34" s="53" t="e">
        <f t="shared" si="4"/>
        <v>#DIV/0!</v>
      </c>
      <c r="AV34" s="53" t="e">
        <f t="shared" si="5"/>
        <v>#DIV/0!</v>
      </c>
      <c r="AW34" s="22">
        <f t="shared" si="20"/>
        <v>0</v>
      </c>
      <c r="AX34" s="53" t="e">
        <f t="shared" si="6"/>
        <v>#DIV/0!</v>
      </c>
      <c r="AY34" s="53" t="e">
        <f t="shared" si="7"/>
        <v>#DIV/0!</v>
      </c>
      <c r="AZ34" s="10">
        <f t="shared" si="21"/>
        <v>0</v>
      </c>
      <c r="BL34" s="10"/>
      <c r="BM34" s="36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12" t="e">
        <f t="shared" si="8"/>
        <v>#DIV/0!</v>
      </c>
      <c r="CR34" s="22" t="e">
        <f t="shared" si="9"/>
        <v>#DIV/0!</v>
      </c>
      <c r="CS34" s="53" t="e">
        <f t="shared" si="10"/>
        <v>#DIV/0!</v>
      </c>
      <c r="CT34" s="56" t="e">
        <f t="shared" si="11"/>
        <v>#DIV/0!</v>
      </c>
      <c r="CU34" s="22">
        <f t="shared" si="22"/>
        <v>0</v>
      </c>
      <c r="CV34" s="53" t="e">
        <f t="shared" si="12"/>
        <v>#DIV/0!</v>
      </c>
      <c r="CW34" s="53" t="e">
        <f t="shared" si="13"/>
        <v>#DIV/0!</v>
      </c>
      <c r="CX34" s="10">
        <f t="shared" si="23"/>
        <v>0</v>
      </c>
    </row>
    <row r="35" spans="1:102" ht="12.75">
      <c r="A35" s="44">
        <v>3.36</v>
      </c>
      <c r="G35" s="12" t="e">
        <f t="shared" si="0"/>
        <v>#DIV/0!</v>
      </c>
      <c r="H35" s="12" t="e">
        <f t="shared" si="1"/>
        <v>#DIV/0!</v>
      </c>
      <c r="I35" s="53" t="e">
        <f t="shared" si="14"/>
        <v>#DIV/0!</v>
      </c>
      <c r="J35" s="53" t="e">
        <f t="shared" si="15"/>
        <v>#DIV/0!</v>
      </c>
      <c r="K35" s="12">
        <f t="shared" si="16"/>
        <v>0</v>
      </c>
      <c r="L35" s="53" t="e">
        <f t="shared" si="17"/>
        <v>#DIV/0!</v>
      </c>
      <c r="M35" s="53" t="e">
        <f t="shared" si="18"/>
        <v>#DIV/0!</v>
      </c>
      <c r="N35" s="10">
        <f t="shared" si="19"/>
        <v>0</v>
      </c>
      <c r="V35" s="22"/>
      <c r="W35" s="22"/>
      <c r="AC35" s="36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36" t="e">
        <f t="shared" si="2"/>
        <v>#DIV/0!</v>
      </c>
      <c r="AT35" s="36" t="e">
        <f t="shared" si="3"/>
        <v>#DIV/0!</v>
      </c>
      <c r="AU35" s="53" t="e">
        <f t="shared" si="4"/>
        <v>#DIV/0!</v>
      </c>
      <c r="AV35" s="53" t="e">
        <f t="shared" si="5"/>
        <v>#DIV/0!</v>
      </c>
      <c r="AW35" s="22">
        <f t="shared" si="20"/>
        <v>0</v>
      </c>
      <c r="AX35" s="53" t="e">
        <f t="shared" si="6"/>
        <v>#DIV/0!</v>
      </c>
      <c r="AY35" s="53" t="e">
        <f t="shared" si="7"/>
        <v>#DIV/0!</v>
      </c>
      <c r="AZ35" s="10">
        <f t="shared" si="21"/>
        <v>0</v>
      </c>
      <c r="BL35" s="10"/>
      <c r="BM35" s="36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12" t="e">
        <f t="shared" si="8"/>
        <v>#DIV/0!</v>
      </c>
      <c r="CR35" s="22" t="e">
        <f t="shared" si="9"/>
        <v>#DIV/0!</v>
      </c>
      <c r="CS35" s="53" t="e">
        <f t="shared" si="10"/>
        <v>#DIV/0!</v>
      </c>
      <c r="CT35" s="56" t="e">
        <f t="shared" si="11"/>
        <v>#DIV/0!</v>
      </c>
      <c r="CU35" s="22">
        <f t="shared" si="22"/>
        <v>0</v>
      </c>
      <c r="CV35" s="53" t="e">
        <f t="shared" si="12"/>
        <v>#DIV/0!</v>
      </c>
      <c r="CW35" s="53" t="e">
        <f t="shared" si="13"/>
        <v>#DIV/0!</v>
      </c>
      <c r="CX35" s="10">
        <f t="shared" si="23"/>
        <v>0</v>
      </c>
    </row>
    <row r="36" spans="1:102" ht="12.75">
      <c r="A36" s="44">
        <v>10.2</v>
      </c>
      <c r="G36" s="12" t="e">
        <f t="shared" si="0"/>
        <v>#DIV/0!</v>
      </c>
      <c r="H36" s="12" t="e">
        <f t="shared" si="1"/>
        <v>#DIV/0!</v>
      </c>
      <c r="I36" s="53" t="e">
        <f t="shared" si="14"/>
        <v>#DIV/0!</v>
      </c>
      <c r="J36" s="53" t="e">
        <f t="shared" si="15"/>
        <v>#DIV/0!</v>
      </c>
      <c r="K36" s="12">
        <f t="shared" si="16"/>
        <v>0</v>
      </c>
      <c r="L36" s="53" t="e">
        <f t="shared" si="17"/>
        <v>#DIV/0!</v>
      </c>
      <c r="M36" s="53" t="e">
        <f t="shared" si="18"/>
        <v>#DIV/0!</v>
      </c>
      <c r="N36" s="10">
        <f t="shared" si="19"/>
        <v>0</v>
      </c>
      <c r="V36" s="22"/>
      <c r="W36" s="22"/>
      <c r="AC36" s="36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36" t="e">
        <f t="shared" si="2"/>
        <v>#DIV/0!</v>
      </c>
      <c r="AT36" s="36" t="e">
        <f t="shared" si="3"/>
        <v>#DIV/0!</v>
      </c>
      <c r="AU36" s="53" t="e">
        <f t="shared" si="4"/>
        <v>#DIV/0!</v>
      </c>
      <c r="AV36" s="53" t="e">
        <f t="shared" si="5"/>
        <v>#DIV/0!</v>
      </c>
      <c r="AW36" s="22">
        <f t="shared" si="20"/>
        <v>0</v>
      </c>
      <c r="AX36" s="53" t="e">
        <f t="shared" si="6"/>
        <v>#DIV/0!</v>
      </c>
      <c r="AY36" s="53" t="e">
        <f t="shared" si="7"/>
        <v>#DIV/0!</v>
      </c>
      <c r="AZ36" s="10">
        <f t="shared" si="21"/>
        <v>0</v>
      </c>
      <c r="BL36" s="10"/>
      <c r="BM36" s="36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12" t="e">
        <f t="shared" si="8"/>
        <v>#DIV/0!</v>
      </c>
      <c r="CR36" s="22" t="e">
        <f t="shared" si="9"/>
        <v>#DIV/0!</v>
      </c>
      <c r="CS36" s="53" t="e">
        <f t="shared" si="10"/>
        <v>#DIV/0!</v>
      </c>
      <c r="CT36" s="56" t="e">
        <f t="shared" si="11"/>
        <v>#DIV/0!</v>
      </c>
      <c r="CU36" s="22">
        <f t="shared" si="22"/>
        <v>0</v>
      </c>
      <c r="CV36" s="53" t="e">
        <f t="shared" si="12"/>
        <v>#DIV/0!</v>
      </c>
      <c r="CW36" s="53" t="e">
        <f t="shared" si="13"/>
        <v>#DIV/0!</v>
      </c>
      <c r="CX36" s="10">
        <f t="shared" si="23"/>
        <v>0</v>
      </c>
    </row>
    <row r="37" spans="1:102" ht="12.75">
      <c r="A37" s="44">
        <v>16.49</v>
      </c>
      <c r="G37" s="12" t="e">
        <f t="shared" si="0"/>
        <v>#DIV/0!</v>
      </c>
      <c r="H37" s="12" t="e">
        <f t="shared" si="1"/>
        <v>#DIV/0!</v>
      </c>
      <c r="I37" s="53" t="e">
        <f t="shared" si="14"/>
        <v>#DIV/0!</v>
      </c>
      <c r="J37" s="53" t="e">
        <f t="shared" si="15"/>
        <v>#DIV/0!</v>
      </c>
      <c r="K37" s="12">
        <f t="shared" si="16"/>
        <v>0</v>
      </c>
      <c r="L37" s="53" t="e">
        <f t="shared" si="17"/>
        <v>#DIV/0!</v>
      </c>
      <c r="M37" s="53" t="e">
        <f t="shared" si="18"/>
        <v>#DIV/0!</v>
      </c>
      <c r="N37" s="10">
        <f t="shared" si="19"/>
        <v>0</v>
      </c>
      <c r="V37" s="22"/>
      <c r="W37" s="22"/>
      <c r="AC37" s="36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36" t="e">
        <f t="shared" si="2"/>
        <v>#DIV/0!</v>
      </c>
      <c r="AT37" s="36" t="e">
        <f t="shared" si="3"/>
        <v>#DIV/0!</v>
      </c>
      <c r="AU37" s="53" t="e">
        <f t="shared" si="4"/>
        <v>#DIV/0!</v>
      </c>
      <c r="AV37" s="53" t="e">
        <f t="shared" si="5"/>
        <v>#DIV/0!</v>
      </c>
      <c r="AW37" s="22">
        <f t="shared" si="20"/>
        <v>0</v>
      </c>
      <c r="AX37" s="53" t="e">
        <f t="shared" si="6"/>
        <v>#DIV/0!</v>
      </c>
      <c r="AY37" s="53" t="e">
        <f t="shared" si="7"/>
        <v>#DIV/0!</v>
      </c>
      <c r="AZ37" s="10">
        <f t="shared" si="21"/>
        <v>0</v>
      </c>
      <c r="BL37" s="10"/>
      <c r="BM37" s="36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12" t="e">
        <f t="shared" si="8"/>
        <v>#DIV/0!</v>
      </c>
      <c r="CR37" s="22" t="e">
        <f t="shared" si="9"/>
        <v>#DIV/0!</v>
      </c>
      <c r="CS37" s="53" t="e">
        <f t="shared" si="10"/>
        <v>#DIV/0!</v>
      </c>
      <c r="CT37" s="56" t="e">
        <f t="shared" si="11"/>
        <v>#DIV/0!</v>
      </c>
      <c r="CU37" s="22">
        <f t="shared" si="22"/>
        <v>0</v>
      </c>
      <c r="CV37" s="53" t="e">
        <f t="shared" si="12"/>
        <v>#DIV/0!</v>
      </c>
      <c r="CW37" s="53" t="e">
        <f t="shared" si="13"/>
        <v>#DIV/0!</v>
      </c>
      <c r="CX37" s="10">
        <f t="shared" si="23"/>
        <v>0</v>
      </c>
    </row>
    <row r="38" spans="1:102" ht="12.75">
      <c r="A38" s="44">
        <v>2.78</v>
      </c>
      <c r="G38" s="12" t="e">
        <f t="shared" si="0"/>
        <v>#DIV/0!</v>
      </c>
      <c r="H38" s="12" t="e">
        <f t="shared" si="1"/>
        <v>#DIV/0!</v>
      </c>
      <c r="I38" s="53" t="e">
        <f t="shared" si="14"/>
        <v>#DIV/0!</v>
      </c>
      <c r="J38" s="53" t="e">
        <f t="shared" si="15"/>
        <v>#DIV/0!</v>
      </c>
      <c r="K38" s="12">
        <f t="shared" si="16"/>
        <v>0</v>
      </c>
      <c r="L38" s="53" t="e">
        <f t="shared" si="17"/>
        <v>#DIV/0!</v>
      </c>
      <c r="M38" s="53" t="e">
        <f t="shared" si="18"/>
        <v>#DIV/0!</v>
      </c>
      <c r="N38" s="10">
        <f t="shared" si="19"/>
        <v>0</v>
      </c>
      <c r="V38" s="22"/>
      <c r="W38" s="22"/>
      <c r="AC38" s="36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36" t="e">
        <f t="shared" si="2"/>
        <v>#DIV/0!</v>
      </c>
      <c r="AT38" s="36" t="e">
        <f t="shared" si="3"/>
        <v>#DIV/0!</v>
      </c>
      <c r="AU38" s="53" t="e">
        <f t="shared" si="4"/>
        <v>#DIV/0!</v>
      </c>
      <c r="AV38" s="53" t="e">
        <f t="shared" si="5"/>
        <v>#DIV/0!</v>
      </c>
      <c r="AW38" s="22">
        <f t="shared" si="20"/>
        <v>0</v>
      </c>
      <c r="AX38" s="53" t="e">
        <f t="shared" si="6"/>
        <v>#DIV/0!</v>
      </c>
      <c r="AY38" s="53" t="e">
        <f t="shared" si="7"/>
        <v>#DIV/0!</v>
      </c>
      <c r="AZ38" s="10">
        <f t="shared" si="21"/>
        <v>0</v>
      </c>
      <c r="BL38" s="10"/>
      <c r="BM38" s="36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12" t="e">
        <f t="shared" si="8"/>
        <v>#DIV/0!</v>
      </c>
      <c r="CR38" s="22" t="e">
        <f t="shared" si="9"/>
        <v>#DIV/0!</v>
      </c>
      <c r="CS38" s="53" t="e">
        <f t="shared" si="10"/>
        <v>#DIV/0!</v>
      </c>
      <c r="CT38" s="56" t="e">
        <f t="shared" si="11"/>
        <v>#DIV/0!</v>
      </c>
      <c r="CU38" s="22">
        <f t="shared" si="22"/>
        <v>0</v>
      </c>
      <c r="CV38" s="53" t="e">
        <f t="shared" si="12"/>
        <v>#DIV/0!</v>
      </c>
      <c r="CW38" s="53" t="e">
        <f t="shared" si="13"/>
        <v>#DIV/0!</v>
      </c>
      <c r="CX38" s="10">
        <f t="shared" si="23"/>
        <v>0</v>
      </c>
    </row>
    <row r="39" spans="1:102" ht="12.75">
      <c r="A39" s="44">
        <v>5.02</v>
      </c>
      <c r="G39" s="12" t="e">
        <f t="shared" si="0"/>
        <v>#DIV/0!</v>
      </c>
      <c r="H39" s="12" t="e">
        <f t="shared" si="1"/>
        <v>#DIV/0!</v>
      </c>
      <c r="I39" s="53" t="e">
        <f t="shared" si="14"/>
        <v>#DIV/0!</v>
      </c>
      <c r="J39" s="53" t="e">
        <f t="shared" si="15"/>
        <v>#DIV/0!</v>
      </c>
      <c r="K39" s="12">
        <f t="shared" si="16"/>
        <v>0</v>
      </c>
      <c r="L39" s="53" t="e">
        <f t="shared" si="17"/>
        <v>#DIV/0!</v>
      </c>
      <c r="M39" s="53" t="e">
        <f t="shared" si="18"/>
        <v>#DIV/0!</v>
      </c>
      <c r="N39" s="10">
        <f t="shared" si="19"/>
        <v>0</v>
      </c>
      <c r="V39" s="22"/>
      <c r="W39" s="22"/>
      <c r="AC39" s="36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36" t="e">
        <f t="shared" si="2"/>
        <v>#DIV/0!</v>
      </c>
      <c r="AT39" s="36" t="e">
        <f t="shared" si="3"/>
        <v>#DIV/0!</v>
      </c>
      <c r="AU39" s="53" t="e">
        <f t="shared" si="4"/>
        <v>#DIV/0!</v>
      </c>
      <c r="AV39" s="53" t="e">
        <f t="shared" si="5"/>
        <v>#DIV/0!</v>
      </c>
      <c r="AW39" s="22">
        <f t="shared" si="20"/>
        <v>0</v>
      </c>
      <c r="AX39" s="53" t="e">
        <f t="shared" si="6"/>
        <v>#DIV/0!</v>
      </c>
      <c r="AY39" s="53" t="e">
        <f t="shared" si="7"/>
        <v>#DIV/0!</v>
      </c>
      <c r="AZ39" s="10">
        <f t="shared" si="21"/>
        <v>0</v>
      </c>
      <c r="BL39" s="10"/>
      <c r="BM39" s="36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12" t="e">
        <f t="shared" si="8"/>
        <v>#DIV/0!</v>
      </c>
      <c r="CR39" s="22" t="e">
        <f t="shared" si="9"/>
        <v>#DIV/0!</v>
      </c>
      <c r="CS39" s="53" t="e">
        <f t="shared" si="10"/>
        <v>#DIV/0!</v>
      </c>
      <c r="CT39" s="56" t="e">
        <f t="shared" si="11"/>
        <v>#DIV/0!</v>
      </c>
      <c r="CU39" s="22">
        <f t="shared" si="22"/>
        <v>0</v>
      </c>
      <c r="CV39" s="53" t="e">
        <f t="shared" si="12"/>
        <v>#DIV/0!</v>
      </c>
      <c r="CW39" s="53" t="e">
        <f t="shared" si="13"/>
        <v>#DIV/0!</v>
      </c>
      <c r="CX39" s="10">
        <f t="shared" si="23"/>
        <v>0</v>
      </c>
    </row>
    <row r="40" spans="1:102" ht="12.75">
      <c r="A40" s="44">
        <v>7.38</v>
      </c>
      <c r="G40" s="12" t="e">
        <f t="shared" si="0"/>
        <v>#DIV/0!</v>
      </c>
      <c r="H40" s="12" t="e">
        <f t="shared" si="1"/>
        <v>#DIV/0!</v>
      </c>
      <c r="I40" s="53" t="e">
        <f t="shared" si="14"/>
        <v>#DIV/0!</v>
      </c>
      <c r="J40" s="53" t="e">
        <f t="shared" si="15"/>
        <v>#DIV/0!</v>
      </c>
      <c r="K40" s="12">
        <f t="shared" si="16"/>
        <v>0</v>
      </c>
      <c r="L40" s="53" t="e">
        <f t="shared" si="17"/>
        <v>#DIV/0!</v>
      </c>
      <c r="M40" s="53" t="e">
        <f t="shared" si="18"/>
        <v>#DIV/0!</v>
      </c>
      <c r="N40" s="10">
        <f t="shared" si="19"/>
        <v>0</v>
      </c>
      <c r="V40" s="22"/>
      <c r="W40" s="22"/>
      <c r="AC40" s="36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36" t="e">
        <f t="shared" si="2"/>
        <v>#DIV/0!</v>
      </c>
      <c r="AT40" s="36" t="e">
        <f t="shared" si="3"/>
        <v>#DIV/0!</v>
      </c>
      <c r="AU40" s="53" t="e">
        <f t="shared" si="4"/>
        <v>#DIV/0!</v>
      </c>
      <c r="AV40" s="53" t="e">
        <f t="shared" si="5"/>
        <v>#DIV/0!</v>
      </c>
      <c r="AW40" s="22">
        <f t="shared" si="20"/>
        <v>0</v>
      </c>
      <c r="AX40" s="53" t="e">
        <f t="shared" si="6"/>
        <v>#DIV/0!</v>
      </c>
      <c r="AY40" s="53" t="e">
        <f t="shared" si="7"/>
        <v>#DIV/0!</v>
      </c>
      <c r="AZ40" s="10">
        <f t="shared" si="21"/>
        <v>0</v>
      </c>
      <c r="BL40" s="10"/>
      <c r="BM40" s="36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12" t="e">
        <f t="shared" si="8"/>
        <v>#DIV/0!</v>
      </c>
      <c r="CR40" s="22" t="e">
        <f t="shared" si="9"/>
        <v>#DIV/0!</v>
      </c>
      <c r="CS40" s="53" t="e">
        <f t="shared" si="10"/>
        <v>#DIV/0!</v>
      </c>
      <c r="CT40" s="56" t="e">
        <f t="shared" si="11"/>
        <v>#DIV/0!</v>
      </c>
      <c r="CU40" s="22">
        <f t="shared" si="22"/>
        <v>0</v>
      </c>
      <c r="CV40" s="53" t="e">
        <f t="shared" si="12"/>
        <v>#DIV/0!</v>
      </c>
      <c r="CW40" s="53" t="e">
        <f t="shared" si="13"/>
        <v>#DIV/0!</v>
      </c>
      <c r="CX40" s="10">
        <f t="shared" si="23"/>
        <v>0</v>
      </c>
    </row>
    <row r="41" spans="1:102" ht="12.75">
      <c r="A41" s="44">
        <v>5.76</v>
      </c>
      <c r="G41" s="12" t="e">
        <f t="shared" si="0"/>
        <v>#DIV/0!</v>
      </c>
      <c r="H41" s="12" t="e">
        <f t="shared" si="1"/>
        <v>#DIV/0!</v>
      </c>
      <c r="I41" s="53" t="e">
        <f t="shared" si="14"/>
        <v>#DIV/0!</v>
      </c>
      <c r="J41" s="53" t="e">
        <f t="shared" si="15"/>
        <v>#DIV/0!</v>
      </c>
      <c r="K41" s="12">
        <f t="shared" si="16"/>
        <v>0</v>
      </c>
      <c r="L41" s="53" t="e">
        <f t="shared" si="17"/>
        <v>#DIV/0!</v>
      </c>
      <c r="M41" s="53" t="e">
        <f t="shared" si="18"/>
        <v>#DIV/0!</v>
      </c>
      <c r="N41" s="10">
        <f t="shared" si="19"/>
        <v>0</v>
      </c>
      <c r="V41" s="22"/>
      <c r="W41" s="22"/>
      <c r="AC41" s="36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36" t="e">
        <f t="shared" si="2"/>
        <v>#DIV/0!</v>
      </c>
      <c r="AT41" s="36" t="e">
        <f t="shared" si="3"/>
        <v>#DIV/0!</v>
      </c>
      <c r="AU41" s="53" t="e">
        <f t="shared" si="4"/>
        <v>#DIV/0!</v>
      </c>
      <c r="AV41" s="53" t="e">
        <f t="shared" si="5"/>
        <v>#DIV/0!</v>
      </c>
      <c r="AW41" s="22">
        <f t="shared" si="20"/>
        <v>0</v>
      </c>
      <c r="AX41" s="53" t="e">
        <f t="shared" si="6"/>
        <v>#DIV/0!</v>
      </c>
      <c r="AY41" s="53" t="e">
        <f t="shared" si="7"/>
        <v>#DIV/0!</v>
      </c>
      <c r="AZ41" s="10">
        <f t="shared" si="21"/>
        <v>0</v>
      </c>
      <c r="BL41" s="10"/>
      <c r="BM41" s="36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12" t="e">
        <f t="shared" si="8"/>
        <v>#DIV/0!</v>
      </c>
      <c r="CR41" s="22" t="e">
        <f t="shared" si="9"/>
        <v>#DIV/0!</v>
      </c>
      <c r="CS41" s="53" t="e">
        <f t="shared" si="10"/>
        <v>#DIV/0!</v>
      </c>
      <c r="CT41" s="56" t="e">
        <f t="shared" si="11"/>
        <v>#DIV/0!</v>
      </c>
      <c r="CU41" s="22">
        <f t="shared" si="22"/>
        <v>0</v>
      </c>
      <c r="CV41" s="53" t="e">
        <f t="shared" si="12"/>
        <v>#DIV/0!</v>
      </c>
      <c r="CW41" s="53" t="e">
        <f t="shared" si="13"/>
        <v>#DIV/0!</v>
      </c>
      <c r="CX41" s="10">
        <f t="shared" si="23"/>
        <v>0</v>
      </c>
    </row>
    <row r="42" spans="1:102" ht="12.75">
      <c r="A42" s="44">
        <v>6.36</v>
      </c>
      <c r="G42" s="12" t="e">
        <f t="shared" si="0"/>
        <v>#DIV/0!</v>
      </c>
      <c r="H42" s="12" t="e">
        <f t="shared" si="1"/>
        <v>#DIV/0!</v>
      </c>
      <c r="I42" s="53" t="e">
        <f t="shared" si="14"/>
        <v>#DIV/0!</v>
      </c>
      <c r="J42" s="53" t="e">
        <f t="shared" si="15"/>
        <v>#DIV/0!</v>
      </c>
      <c r="K42" s="12">
        <f t="shared" si="16"/>
        <v>0</v>
      </c>
      <c r="L42" s="53" t="e">
        <f t="shared" si="17"/>
        <v>#DIV/0!</v>
      </c>
      <c r="M42" s="53" t="e">
        <f t="shared" si="18"/>
        <v>#DIV/0!</v>
      </c>
      <c r="N42" s="10">
        <f t="shared" si="19"/>
        <v>0</v>
      </c>
      <c r="V42" s="22"/>
      <c r="W42" s="22"/>
      <c r="AC42" s="36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36" t="e">
        <f t="shared" si="2"/>
        <v>#DIV/0!</v>
      </c>
      <c r="AT42" s="36" t="e">
        <f t="shared" si="3"/>
        <v>#DIV/0!</v>
      </c>
      <c r="AU42" s="53" t="e">
        <f t="shared" si="4"/>
        <v>#DIV/0!</v>
      </c>
      <c r="AV42" s="53" t="e">
        <f t="shared" si="5"/>
        <v>#DIV/0!</v>
      </c>
      <c r="AW42" s="22">
        <f t="shared" si="20"/>
        <v>0</v>
      </c>
      <c r="AX42" s="53" t="e">
        <f t="shared" si="6"/>
        <v>#DIV/0!</v>
      </c>
      <c r="AY42" s="53" t="e">
        <f t="shared" si="7"/>
        <v>#DIV/0!</v>
      </c>
      <c r="AZ42" s="10">
        <f t="shared" si="21"/>
        <v>0</v>
      </c>
      <c r="BL42" s="10"/>
      <c r="BM42" s="36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12" t="e">
        <f t="shared" si="8"/>
        <v>#DIV/0!</v>
      </c>
      <c r="CR42" s="22" t="e">
        <f t="shared" si="9"/>
        <v>#DIV/0!</v>
      </c>
      <c r="CS42" s="53" t="e">
        <f t="shared" si="10"/>
        <v>#DIV/0!</v>
      </c>
      <c r="CT42" s="56" t="e">
        <f t="shared" si="11"/>
        <v>#DIV/0!</v>
      </c>
      <c r="CU42" s="22">
        <f t="shared" si="22"/>
        <v>0</v>
      </c>
      <c r="CV42" s="53" t="e">
        <f t="shared" si="12"/>
        <v>#DIV/0!</v>
      </c>
      <c r="CW42" s="53" t="e">
        <f t="shared" si="13"/>
        <v>#DIV/0!</v>
      </c>
      <c r="CX42" s="10">
        <f t="shared" si="23"/>
        <v>0</v>
      </c>
    </row>
    <row r="43" spans="1:102" ht="12.75">
      <c r="A43" s="44">
        <v>8.67</v>
      </c>
      <c r="G43" s="12" t="e">
        <f t="shared" si="0"/>
        <v>#DIV/0!</v>
      </c>
      <c r="H43" s="12" t="e">
        <f t="shared" si="1"/>
        <v>#DIV/0!</v>
      </c>
      <c r="I43" s="53" t="e">
        <f t="shared" si="14"/>
        <v>#DIV/0!</v>
      </c>
      <c r="J43" s="53" t="e">
        <f t="shared" si="15"/>
        <v>#DIV/0!</v>
      </c>
      <c r="K43" s="12">
        <f t="shared" si="16"/>
        <v>0</v>
      </c>
      <c r="L43" s="53" t="e">
        <f t="shared" si="17"/>
        <v>#DIV/0!</v>
      </c>
      <c r="M43" s="53" t="e">
        <f t="shared" si="18"/>
        <v>#DIV/0!</v>
      </c>
      <c r="N43" s="10">
        <f t="shared" si="19"/>
        <v>0</v>
      </c>
      <c r="V43" s="22"/>
      <c r="W43" s="22"/>
      <c r="AC43" s="36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36" t="e">
        <f t="shared" si="2"/>
        <v>#DIV/0!</v>
      </c>
      <c r="AT43" s="36" t="e">
        <f t="shared" si="3"/>
        <v>#DIV/0!</v>
      </c>
      <c r="AU43" s="53" t="e">
        <f t="shared" si="4"/>
        <v>#DIV/0!</v>
      </c>
      <c r="AV43" s="53" t="e">
        <f t="shared" si="5"/>
        <v>#DIV/0!</v>
      </c>
      <c r="AW43" s="22">
        <f t="shared" si="20"/>
        <v>0</v>
      </c>
      <c r="AX43" s="53" t="e">
        <f t="shared" si="6"/>
        <v>#DIV/0!</v>
      </c>
      <c r="AY43" s="53" t="e">
        <f t="shared" si="7"/>
        <v>#DIV/0!</v>
      </c>
      <c r="AZ43" s="10">
        <f t="shared" si="21"/>
        <v>0</v>
      </c>
      <c r="BL43" s="10"/>
      <c r="BM43" s="36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12" t="e">
        <f t="shared" si="8"/>
        <v>#DIV/0!</v>
      </c>
      <c r="CR43" s="22" t="e">
        <f t="shared" si="9"/>
        <v>#DIV/0!</v>
      </c>
      <c r="CS43" s="53" t="e">
        <f t="shared" si="10"/>
        <v>#DIV/0!</v>
      </c>
      <c r="CT43" s="56" t="e">
        <f t="shared" si="11"/>
        <v>#DIV/0!</v>
      </c>
      <c r="CU43" s="22">
        <f t="shared" si="22"/>
        <v>0</v>
      </c>
      <c r="CV43" s="53" t="e">
        <f t="shared" si="12"/>
        <v>#DIV/0!</v>
      </c>
      <c r="CW43" s="53" t="e">
        <f t="shared" si="13"/>
        <v>#DIV/0!</v>
      </c>
      <c r="CX43" s="10">
        <f t="shared" si="23"/>
        <v>0</v>
      </c>
    </row>
    <row r="44" spans="1:102" ht="12.75">
      <c r="A44" s="44">
        <v>6.5</v>
      </c>
      <c r="G44" s="12" t="e">
        <f t="shared" si="0"/>
        <v>#DIV/0!</v>
      </c>
      <c r="H44" s="12" t="e">
        <f t="shared" si="1"/>
        <v>#DIV/0!</v>
      </c>
      <c r="I44" s="53" t="e">
        <f t="shared" si="14"/>
        <v>#DIV/0!</v>
      </c>
      <c r="J44" s="53" t="e">
        <f t="shared" si="15"/>
        <v>#DIV/0!</v>
      </c>
      <c r="K44" s="12">
        <f t="shared" si="16"/>
        <v>0</v>
      </c>
      <c r="L44" s="53" t="e">
        <f t="shared" si="17"/>
        <v>#DIV/0!</v>
      </c>
      <c r="M44" s="53" t="e">
        <f t="shared" si="18"/>
        <v>#DIV/0!</v>
      </c>
      <c r="N44" s="10">
        <f t="shared" si="19"/>
        <v>0</v>
      </c>
      <c r="V44" s="22"/>
      <c r="W44" s="22"/>
      <c r="AC44" s="36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36" t="e">
        <f t="shared" si="2"/>
        <v>#DIV/0!</v>
      </c>
      <c r="AT44" s="36" t="e">
        <f t="shared" si="3"/>
        <v>#DIV/0!</v>
      </c>
      <c r="AU44" s="53" t="e">
        <f t="shared" si="4"/>
        <v>#DIV/0!</v>
      </c>
      <c r="AV44" s="53" t="e">
        <f t="shared" si="5"/>
        <v>#DIV/0!</v>
      </c>
      <c r="AW44" s="22">
        <f t="shared" si="20"/>
        <v>0</v>
      </c>
      <c r="AX44" s="53" t="e">
        <f t="shared" si="6"/>
        <v>#DIV/0!</v>
      </c>
      <c r="AY44" s="53" t="e">
        <f t="shared" si="7"/>
        <v>#DIV/0!</v>
      </c>
      <c r="AZ44" s="10">
        <f t="shared" si="21"/>
        <v>0</v>
      </c>
      <c r="BL44" s="10"/>
      <c r="BM44" s="36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12" t="e">
        <f t="shared" si="8"/>
        <v>#DIV/0!</v>
      </c>
      <c r="CR44" s="22" t="e">
        <f t="shared" si="9"/>
        <v>#DIV/0!</v>
      </c>
      <c r="CS44" s="53" t="e">
        <f t="shared" si="10"/>
        <v>#DIV/0!</v>
      </c>
      <c r="CT44" s="56" t="e">
        <f t="shared" si="11"/>
        <v>#DIV/0!</v>
      </c>
      <c r="CU44" s="22">
        <f t="shared" si="22"/>
        <v>0</v>
      </c>
      <c r="CV44" s="53" t="e">
        <f t="shared" si="12"/>
        <v>#DIV/0!</v>
      </c>
      <c r="CW44" s="53" t="e">
        <f t="shared" si="13"/>
        <v>#DIV/0!</v>
      </c>
      <c r="CX44" s="10">
        <f t="shared" si="23"/>
        <v>0</v>
      </c>
    </row>
    <row r="45" spans="1:102" ht="12.75">
      <c r="A45" s="44">
        <v>12.74</v>
      </c>
      <c r="G45" s="12" t="e">
        <f t="shared" si="0"/>
        <v>#DIV/0!</v>
      </c>
      <c r="H45" s="12" t="e">
        <f t="shared" si="1"/>
        <v>#DIV/0!</v>
      </c>
      <c r="I45" s="53" t="e">
        <f t="shared" si="14"/>
        <v>#DIV/0!</v>
      </c>
      <c r="J45" s="53" t="e">
        <f t="shared" si="15"/>
        <v>#DIV/0!</v>
      </c>
      <c r="K45" s="12">
        <f t="shared" si="16"/>
        <v>0</v>
      </c>
      <c r="L45" s="53" t="e">
        <f t="shared" si="17"/>
        <v>#DIV/0!</v>
      </c>
      <c r="M45" s="53" t="e">
        <f t="shared" si="18"/>
        <v>#DIV/0!</v>
      </c>
      <c r="N45" s="10">
        <f t="shared" si="19"/>
        <v>0</v>
      </c>
      <c r="V45" s="22"/>
      <c r="W45" s="22"/>
      <c r="AC45" s="36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36" t="e">
        <f t="shared" si="2"/>
        <v>#DIV/0!</v>
      </c>
      <c r="AT45" s="36" t="e">
        <f t="shared" si="3"/>
        <v>#DIV/0!</v>
      </c>
      <c r="AU45" s="53" t="e">
        <f t="shared" si="4"/>
        <v>#DIV/0!</v>
      </c>
      <c r="AV45" s="53" t="e">
        <f t="shared" si="5"/>
        <v>#DIV/0!</v>
      </c>
      <c r="AW45" s="22">
        <f t="shared" si="20"/>
        <v>0</v>
      </c>
      <c r="AX45" s="53" t="e">
        <f t="shared" si="6"/>
        <v>#DIV/0!</v>
      </c>
      <c r="AY45" s="53" t="e">
        <f t="shared" si="7"/>
        <v>#DIV/0!</v>
      </c>
      <c r="AZ45" s="10">
        <f t="shared" si="21"/>
        <v>0</v>
      </c>
      <c r="BL45" s="10"/>
      <c r="BM45" s="36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12" t="e">
        <f t="shared" si="8"/>
        <v>#DIV/0!</v>
      </c>
      <c r="CR45" s="22" t="e">
        <f t="shared" si="9"/>
        <v>#DIV/0!</v>
      </c>
      <c r="CS45" s="53" t="e">
        <f t="shared" si="10"/>
        <v>#DIV/0!</v>
      </c>
      <c r="CT45" s="56" t="e">
        <f t="shared" si="11"/>
        <v>#DIV/0!</v>
      </c>
      <c r="CU45" s="22">
        <f t="shared" si="22"/>
        <v>0</v>
      </c>
      <c r="CV45" s="53" t="e">
        <f t="shared" si="12"/>
        <v>#DIV/0!</v>
      </c>
      <c r="CW45" s="53" t="e">
        <f t="shared" si="13"/>
        <v>#DIV/0!</v>
      </c>
      <c r="CX45" s="10">
        <f t="shared" si="23"/>
        <v>0</v>
      </c>
    </row>
    <row r="46" spans="1:102" ht="12.75">
      <c r="A46" s="44">
        <v>4.15</v>
      </c>
      <c r="G46" s="12" t="e">
        <f t="shared" si="0"/>
        <v>#DIV/0!</v>
      </c>
      <c r="H46" s="12" t="e">
        <f t="shared" si="1"/>
        <v>#DIV/0!</v>
      </c>
      <c r="I46" s="53" t="e">
        <f t="shared" si="14"/>
        <v>#DIV/0!</v>
      </c>
      <c r="J46" s="53" t="e">
        <f t="shared" si="15"/>
        <v>#DIV/0!</v>
      </c>
      <c r="K46" s="12">
        <f t="shared" si="16"/>
        <v>0</v>
      </c>
      <c r="L46" s="53" t="e">
        <f t="shared" si="17"/>
        <v>#DIV/0!</v>
      </c>
      <c r="M46" s="53" t="e">
        <f t="shared" si="18"/>
        <v>#DIV/0!</v>
      </c>
      <c r="N46" s="10">
        <f t="shared" si="19"/>
        <v>0</v>
      </c>
      <c r="V46" s="22"/>
      <c r="W46" s="22"/>
      <c r="AC46" s="36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36" t="e">
        <f t="shared" si="2"/>
        <v>#DIV/0!</v>
      </c>
      <c r="AT46" s="36" t="e">
        <f t="shared" si="3"/>
        <v>#DIV/0!</v>
      </c>
      <c r="AU46" s="53" t="e">
        <f t="shared" si="4"/>
        <v>#DIV/0!</v>
      </c>
      <c r="AV46" s="53" t="e">
        <f t="shared" si="5"/>
        <v>#DIV/0!</v>
      </c>
      <c r="AW46" s="22">
        <f t="shared" si="20"/>
        <v>0</v>
      </c>
      <c r="AX46" s="53" t="e">
        <f t="shared" si="6"/>
        <v>#DIV/0!</v>
      </c>
      <c r="AY46" s="53" t="e">
        <f t="shared" si="7"/>
        <v>#DIV/0!</v>
      </c>
      <c r="AZ46" s="10">
        <f t="shared" si="21"/>
        <v>0</v>
      </c>
      <c r="BL46" s="10"/>
      <c r="BM46" s="36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12" t="e">
        <f t="shared" si="8"/>
        <v>#DIV/0!</v>
      </c>
      <c r="CR46" s="22" t="e">
        <f t="shared" si="9"/>
        <v>#DIV/0!</v>
      </c>
      <c r="CS46" s="53" t="e">
        <f t="shared" si="10"/>
        <v>#DIV/0!</v>
      </c>
      <c r="CT46" s="56" t="e">
        <f t="shared" si="11"/>
        <v>#DIV/0!</v>
      </c>
      <c r="CU46" s="22">
        <f t="shared" si="22"/>
        <v>0</v>
      </c>
      <c r="CV46" s="53" t="e">
        <f t="shared" si="12"/>
        <v>#DIV/0!</v>
      </c>
      <c r="CW46" s="53" t="e">
        <f t="shared" si="13"/>
        <v>#DIV/0!</v>
      </c>
      <c r="CX46" s="10">
        <f t="shared" si="23"/>
        <v>0</v>
      </c>
    </row>
    <row r="47" spans="1:102" ht="13.5" thickBot="1">
      <c r="A47" s="44">
        <v>7.16</v>
      </c>
      <c r="G47" s="12" t="e">
        <f t="shared" si="0"/>
        <v>#DIV/0!</v>
      </c>
      <c r="H47" s="12" t="e">
        <f t="shared" si="1"/>
        <v>#DIV/0!</v>
      </c>
      <c r="I47" s="54" t="e">
        <f t="shared" si="14"/>
        <v>#DIV/0!</v>
      </c>
      <c r="J47" s="54" t="e">
        <f t="shared" si="15"/>
        <v>#DIV/0!</v>
      </c>
      <c r="K47" s="31">
        <f>COUNTIF(G$28:G$227,"&lt;="&amp;J47)-COUNTIF(G$28:G$227,"&lt;"&amp;I47)</f>
        <v>0</v>
      </c>
      <c r="L47" s="54" t="e">
        <f t="shared" si="17"/>
        <v>#DIV/0!</v>
      </c>
      <c r="M47" s="54" t="e">
        <f t="shared" si="18"/>
        <v>#DIV/0!</v>
      </c>
      <c r="N47" s="31">
        <f>COUNTIF(H$28:H$227,"&lt;="&amp;M47)-COUNTIF(H$28:H$227,"&lt;"&amp;L47)</f>
        <v>0</v>
      </c>
      <c r="V47" s="22"/>
      <c r="W47" s="22"/>
      <c r="AC47" s="36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36" t="e">
        <f t="shared" si="2"/>
        <v>#DIV/0!</v>
      </c>
      <c r="AT47" s="36" t="e">
        <f t="shared" si="3"/>
        <v>#DIV/0!</v>
      </c>
      <c r="AU47" s="54" t="e">
        <f t="shared" si="4"/>
        <v>#DIV/0!</v>
      </c>
      <c r="AV47" s="54" t="e">
        <f t="shared" si="5"/>
        <v>#DIV/0!</v>
      </c>
      <c r="AW47" s="8">
        <f>COUNTIF(AS$28:AS$227,"&lt;="&amp;AV47)-COUNTIF(AS$28:AS$227,"&lt;"&amp;AU47)</f>
        <v>0</v>
      </c>
      <c r="AX47" s="54" t="e">
        <f t="shared" si="6"/>
        <v>#DIV/0!</v>
      </c>
      <c r="AY47" s="54" t="e">
        <f t="shared" si="7"/>
        <v>#DIV/0!</v>
      </c>
      <c r="AZ47" s="11">
        <f>COUNTIF(AT$28:AT$227,"&lt;="&amp;AY47)-COUNTIF(AT$28:AT$227,"&lt;"&amp;AX47)</f>
        <v>0</v>
      </c>
      <c r="BL47" s="10"/>
      <c r="BM47" s="36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12" t="e">
        <f t="shared" si="8"/>
        <v>#DIV/0!</v>
      </c>
      <c r="CR47" s="22" t="e">
        <f t="shared" si="9"/>
        <v>#DIV/0!</v>
      </c>
      <c r="CS47" s="54" t="e">
        <f t="shared" si="10"/>
        <v>#DIV/0!</v>
      </c>
      <c r="CT47" s="57" t="e">
        <f t="shared" si="11"/>
        <v>#DIV/0!</v>
      </c>
      <c r="CU47" s="8">
        <f>COUNTIF(CQ$28:CQ$227,"&lt;="&amp;CT47)-COUNTIF(CQ$28:CQ$227,"&lt;"&amp;CS47)</f>
        <v>0</v>
      </c>
      <c r="CV47" s="54" t="e">
        <f t="shared" si="12"/>
        <v>#DIV/0!</v>
      </c>
      <c r="CW47" s="54" t="e">
        <f t="shared" si="13"/>
        <v>#DIV/0!</v>
      </c>
      <c r="CX47" s="11">
        <f>COUNTIF(CR$28:CR$227,"&lt;="&amp;CW47)-COUNTIF(CR$28:CR$227,"&lt;"&amp;CV47)</f>
        <v>0</v>
      </c>
    </row>
    <row r="48" spans="1:96" ht="12.75">
      <c r="A48" s="44">
        <v>8.97</v>
      </c>
      <c r="G48" s="12" t="e">
        <f t="shared" si="0"/>
        <v>#DIV/0!</v>
      </c>
      <c r="H48" s="12" t="e">
        <f t="shared" si="1"/>
        <v>#DIV/0!</v>
      </c>
      <c r="V48" s="22"/>
      <c r="W48" s="22"/>
      <c r="AC48" s="36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36" t="e">
        <f t="shared" si="2"/>
        <v>#DIV/0!</v>
      </c>
      <c r="AT48" s="12" t="e">
        <f t="shared" si="3"/>
        <v>#DIV/0!</v>
      </c>
      <c r="BL48" s="10"/>
      <c r="BM48" s="36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12" t="e">
        <f t="shared" si="8"/>
        <v>#DIV/0!</v>
      </c>
      <c r="CR48" s="10" t="e">
        <f t="shared" si="9"/>
        <v>#DIV/0!</v>
      </c>
    </row>
    <row r="49" spans="1:96" ht="12.75">
      <c r="A49" s="44">
        <v>9.1</v>
      </c>
      <c r="G49" s="12" t="e">
        <f t="shared" si="0"/>
        <v>#DIV/0!</v>
      </c>
      <c r="H49" s="12" t="e">
        <f t="shared" si="1"/>
        <v>#DIV/0!</v>
      </c>
      <c r="V49" s="22"/>
      <c r="W49" s="22"/>
      <c r="AC49" s="36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36" t="e">
        <f t="shared" si="2"/>
        <v>#DIV/0!</v>
      </c>
      <c r="AT49" s="12" t="e">
        <f t="shared" si="3"/>
        <v>#DIV/0!</v>
      </c>
      <c r="BL49" s="10"/>
      <c r="BM49" s="36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12" t="e">
        <f t="shared" si="8"/>
        <v>#DIV/0!</v>
      </c>
      <c r="CR49" s="10" t="e">
        <f t="shared" si="9"/>
        <v>#DIV/0!</v>
      </c>
    </row>
    <row r="50" spans="1:96" ht="12.75">
      <c r="A50" s="44">
        <v>8.97</v>
      </c>
      <c r="G50" s="12" t="e">
        <f t="shared" si="0"/>
        <v>#DIV/0!</v>
      </c>
      <c r="H50" s="12" t="e">
        <f t="shared" si="1"/>
        <v>#DIV/0!</v>
      </c>
      <c r="V50" s="22"/>
      <c r="W50" s="22"/>
      <c r="AC50" s="36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36" t="e">
        <f t="shared" si="2"/>
        <v>#DIV/0!</v>
      </c>
      <c r="AT50" s="12" t="e">
        <f t="shared" si="3"/>
        <v>#DIV/0!</v>
      </c>
      <c r="BL50" s="10"/>
      <c r="BM50" s="36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12" t="e">
        <f t="shared" si="8"/>
        <v>#DIV/0!</v>
      </c>
      <c r="CR50" s="10" t="e">
        <f t="shared" si="9"/>
        <v>#DIV/0!</v>
      </c>
    </row>
    <row r="51" spans="1:99" ht="12.75">
      <c r="A51" s="44">
        <v>5.48</v>
      </c>
      <c r="G51" s="12" t="e">
        <f t="shared" si="0"/>
        <v>#DIV/0!</v>
      </c>
      <c r="H51" s="12" t="e">
        <f t="shared" si="1"/>
        <v>#DIV/0!</v>
      </c>
      <c r="I51" t="s">
        <v>19</v>
      </c>
      <c r="K51" t="e">
        <f>AVERAGE(G28:G227)</f>
        <v>#DIV/0!</v>
      </c>
      <c r="V51" s="22"/>
      <c r="W51" s="22"/>
      <c r="AC51" s="36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36" t="e">
        <f t="shared" si="2"/>
        <v>#DIV/0!</v>
      </c>
      <c r="AT51" s="12" t="e">
        <f t="shared" si="3"/>
        <v>#DIV/0!</v>
      </c>
      <c r="AU51" t="s">
        <v>19</v>
      </c>
      <c r="AW51" t="e">
        <f>AVERAGE(AS28:AS227)</f>
        <v>#DIV/0!</v>
      </c>
      <c r="BL51" s="10"/>
      <c r="BM51" s="36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12" t="e">
        <f t="shared" si="8"/>
        <v>#DIV/0!</v>
      </c>
      <c r="CR51" s="10" t="e">
        <f t="shared" si="9"/>
        <v>#DIV/0!</v>
      </c>
      <c r="CS51" t="s">
        <v>19</v>
      </c>
      <c r="CU51" t="e">
        <f>AVERAGE(CQ28:CQ227)</f>
        <v>#DIV/0!</v>
      </c>
    </row>
    <row r="52" spans="1:99" ht="12.75">
      <c r="A52" s="44">
        <v>9.96</v>
      </c>
      <c r="G52" s="12" t="e">
        <f t="shared" si="0"/>
        <v>#DIV/0!</v>
      </c>
      <c r="H52" s="12" t="e">
        <f t="shared" si="1"/>
        <v>#DIV/0!</v>
      </c>
      <c r="I52" t="s">
        <v>20</v>
      </c>
      <c r="K52" t="e">
        <f>STDEV(G28:G227)</f>
        <v>#DIV/0!</v>
      </c>
      <c r="V52" s="22"/>
      <c r="W52" s="22"/>
      <c r="AC52" s="36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36" t="e">
        <f t="shared" si="2"/>
        <v>#DIV/0!</v>
      </c>
      <c r="AT52" s="12" t="e">
        <f t="shared" si="3"/>
        <v>#DIV/0!</v>
      </c>
      <c r="AU52" t="s">
        <v>20</v>
      </c>
      <c r="AW52" t="e">
        <f>STDEV(AS28:AS227)</f>
        <v>#DIV/0!</v>
      </c>
      <c r="BL52" s="10"/>
      <c r="BM52" s="36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12" t="e">
        <f t="shared" si="8"/>
        <v>#DIV/0!</v>
      </c>
      <c r="CR52" s="10" t="e">
        <f t="shared" si="9"/>
        <v>#DIV/0!</v>
      </c>
      <c r="CS52" t="s">
        <v>20</v>
      </c>
      <c r="CU52" t="e">
        <f>STDEV(CQ28:CQ227)</f>
        <v>#DIV/0!</v>
      </c>
    </row>
    <row r="53" spans="1:96" ht="12.75">
      <c r="A53" s="44">
        <v>5.64</v>
      </c>
      <c r="G53" s="12" t="e">
        <f t="shared" si="0"/>
        <v>#DIV/0!</v>
      </c>
      <c r="H53" s="12" t="e">
        <f t="shared" si="1"/>
        <v>#DIV/0!</v>
      </c>
      <c r="V53" s="22"/>
      <c r="W53" s="22"/>
      <c r="AC53" s="36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36" t="e">
        <f t="shared" si="2"/>
        <v>#DIV/0!</v>
      </c>
      <c r="AT53" s="12" t="e">
        <f t="shared" si="3"/>
        <v>#DIV/0!</v>
      </c>
      <c r="BL53" s="10"/>
      <c r="BM53" s="36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12" t="e">
        <f t="shared" si="8"/>
        <v>#DIV/0!</v>
      </c>
      <c r="CR53" s="10" t="e">
        <f t="shared" si="9"/>
        <v>#DIV/0!</v>
      </c>
    </row>
    <row r="54" spans="1:99" ht="12.75">
      <c r="A54" s="44">
        <v>4.04</v>
      </c>
      <c r="G54" s="12" t="e">
        <f t="shared" si="0"/>
        <v>#DIV/0!</v>
      </c>
      <c r="H54" s="12" t="e">
        <f t="shared" si="1"/>
        <v>#DIV/0!</v>
      </c>
      <c r="I54" t="s">
        <v>21</v>
      </c>
      <c r="K54">
        <f>$E$16</f>
        <v>7.928350000000012</v>
      </c>
      <c r="V54" s="22"/>
      <c r="W54" s="22"/>
      <c r="AC54" s="36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36" t="e">
        <f t="shared" si="2"/>
        <v>#DIV/0!</v>
      </c>
      <c r="AT54" s="12" t="e">
        <f t="shared" si="3"/>
        <v>#DIV/0!</v>
      </c>
      <c r="AU54" t="s">
        <v>21</v>
      </c>
      <c r="AW54">
        <f>$E$16</f>
        <v>7.928350000000012</v>
      </c>
      <c r="BL54" s="10"/>
      <c r="BM54" s="36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12" t="e">
        <f t="shared" si="8"/>
        <v>#DIV/0!</v>
      </c>
      <c r="CR54" s="10" t="e">
        <f t="shared" si="9"/>
        <v>#DIV/0!</v>
      </c>
      <c r="CS54" t="s">
        <v>21</v>
      </c>
      <c r="CU54">
        <f>$E$16</f>
        <v>7.928350000000012</v>
      </c>
    </row>
    <row r="55" spans="1:99" ht="12.75">
      <c r="A55" s="44">
        <v>4.94</v>
      </c>
      <c r="G55" s="12" t="e">
        <f t="shared" si="0"/>
        <v>#DIV/0!</v>
      </c>
      <c r="H55" s="12" t="e">
        <f t="shared" si="1"/>
        <v>#DIV/0!</v>
      </c>
      <c r="I55" t="s">
        <v>22</v>
      </c>
      <c r="K55">
        <f>$E$17/SQRT(3)</f>
        <v>2.3028285531446864</v>
      </c>
      <c r="V55" s="22"/>
      <c r="W55" s="22"/>
      <c r="AC55" s="36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36" t="e">
        <f t="shared" si="2"/>
        <v>#DIV/0!</v>
      </c>
      <c r="AT55" s="12" t="e">
        <f t="shared" si="3"/>
        <v>#DIV/0!</v>
      </c>
      <c r="AU55" t="s">
        <v>111</v>
      </c>
      <c r="AW55">
        <f>$E$17/SQRT(16)</f>
        <v>0.9971540137917307</v>
      </c>
      <c r="BL55" s="10"/>
      <c r="BM55" s="36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12" t="e">
        <f t="shared" si="8"/>
        <v>#DIV/0!</v>
      </c>
      <c r="CR55" s="10" t="e">
        <f t="shared" si="9"/>
        <v>#DIV/0!</v>
      </c>
      <c r="CS55" t="s">
        <v>112</v>
      </c>
      <c r="CU55">
        <f>$E$17/SQRT(30)</f>
        <v>0.7282183288807312</v>
      </c>
    </row>
    <row r="56" spans="1:96" ht="12.75">
      <c r="A56" s="44">
        <v>4.85</v>
      </c>
      <c r="G56" s="12" t="e">
        <f t="shared" si="0"/>
        <v>#DIV/0!</v>
      </c>
      <c r="H56" s="12" t="e">
        <f t="shared" si="1"/>
        <v>#DIV/0!</v>
      </c>
      <c r="V56" s="22"/>
      <c r="W56" s="22"/>
      <c r="AC56" s="36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36" t="e">
        <f t="shared" si="2"/>
        <v>#DIV/0!</v>
      </c>
      <c r="AT56" s="12" t="e">
        <f t="shared" si="3"/>
        <v>#DIV/0!</v>
      </c>
      <c r="BL56" s="10"/>
      <c r="BM56" s="36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12" t="e">
        <f t="shared" si="8"/>
        <v>#DIV/0!</v>
      </c>
      <c r="CR56" s="10" t="e">
        <f t="shared" si="9"/>
        <v>#DIV/0!</v>
      </c>
    </row>
    <row r="57" spans="1:99" ht="12.75">
      <c r="A57" s="44">
        <v>10.87</v>
      </c>
      <c r="G57" s="12" t="e">
        <f t="shared" si="0"/>
        <v>#DIV/0!</v>
      </c>
      <c r="H57" s="12" t="e">
        <f t="shared" si="1"/>
        <v>#DIV/0!</v>
      </c>
      <c r="I57" t="s">
        <v>26</v>
      </c>
      <c r="K57" t="e">
        <f>AVERAGE(H28:H227)</f>
        <v>#DIV/0!</v>
      </c>
      <c r="V57" s="22"/>
      <c r="W57" s="22"/>
      <c r="AC57" s="36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36" t="e">
        <f t="shared" si="2"/>
        <v>#DIV/0!</v>
      </c>
      <c r="AT57" s="12" t="e">
        <f t="shared" si="3"/>
        <v>#DIV/0!</v>
      </c>
      <c r="AU57" t="s">
        <v>26</v>
      </c>
      <c r="AW57" t="e">
        <f>AVERAGE(AT28:AT227)</f>
        <v>#DIV/0!</v>
      </c>
      <c r="BL57" s="10"/>
      <c r="BM57" s="36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12" t="e">
        <f t="shared" si="8"/>
        <v>#DIV/0!</v>
      </c>
      <c r="CR57" s="10" t="e">
        <f t="shared" si="9"/>
        <v>#DIV/0!</v>
      </c>
      <c r="CS57" t="s">
        <v>26</v>
      </c>
      <c r="CU57" t="e">
        <f>AVERAGE(CR28:CR227)</f>
        <v>#DIV/0!</v>
      </c>
    </row>
    <row r="58" spans="1:99" ht="12.75">
      <c r="A58" s="44">
        <v>2.2</v>
      </c>
      <c r="G58" s="12" t="e">
        <f t="shared" si="0"/>
        <v>#DIV/0!</v>
      </c>
      <c r="H58" s="12" t="e">
        <f t="shared" si="1"/>
        <v>#DIV/0!</v>
      </c>
      <c r="I58" t="s">
        <v>27</v>
      </c>
      <c r="K58">
        <f>$E$18</f>
        <v>15.893148977499813</v>
      </c>
      <c r="V58" s="22"/>
      <c r="W58" s="22"/>
      <c r="AC58" s="36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36" t="e">
        <f t="shared" si="2"/>
        <v>#DIV/0!</v>
      </c>
      <c r="AT58" s="12" t="e">
        <f t="shared" si="3"/>
        <v>#DIV/0!</v>
      </c>
      <c r="AU58" t="s">
        <v>27</v>
      </c>
      <c r="AW58">
        <f>$E$18</f>
        <v>15.893148977499813</v>
      </c>
      <c r="BL58" s="10"/>
      <c r="BM58" s="36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12" t="e">
        <f t="shared" si="8"/>
        <v>#DIV/0!</v>
      </c>
      <c r="CR58" s="10" t="e">
        <f t="shared" si="9"/>
        <v>#DIV/0!</v>
      </c>
      <c r="CS58" t="s">
        <v>27</v>
      </c>
      <c r="CU58">
        <f>$E$18</f>
        <v>15.893148977499813</v>
      </c>
    </row>
    <row r="59" spans="1:96" ht="12.75">
      <c r="A59" s="44">
        <v>13.07</v>
      </c>
      <c r="G59" s="12" t="e">
        <f t="shared" si="0"/>
        <v>#DIV/0!</v>
      </c>
      <c r="H59" s="12" t="e">
        <f t="shared" si="1"/>
        <v>#DIV/0!</v>
      </c>
      <c r="V59" s="22"/>
      <c r="W59" s="22"/>
      <c r="AC59" s="36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36" t="e">
        <f t="shared" si="2"/>
        <v>#DIV/0!</v>
      </c>
      <c r="AT59" s="12" t="e">
        <f t="shared" si="3"/>
        <v>#DIV/0!</v>
      </c>
      <c r="BL59" s="10"/>
      <c r="BM59" s="36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12" t="e">
        <f t="shared" si="8"/>
        <v>#DIV/0!</v>
      </c>
      <c r="CR59" s="10" t="e">
        <f t="shared" si="9"/>
        <v>#DIV/0!</v>
      </c>
    </row>
    <row r="60" spans="1:99" ht="12.75">
      <c r="A60" s="44">
        <v>10.44</v>
      </c>
      <c r="G60" s="12" t="e">
        <f t="shared" si="0"/>
        <v>#DIV/0!</v>
      </c>
      <c r="H60" s="12" t="e">
        <f t="shared" si="1"/>
        <v>#DIV/0!</v>
      </c>
      <c r="I60" t="s">
        <v>39</v>
      </c>
      <c r="K60" t="e">
        <f>MIN(H28:H227)</f>
        <v>#DIV/0!</v>
      </c>
      <c r="V60" s="22"/>
      <c r="W60" s="22"/>
      <c r="AC60" s="36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6" t="e">
        <f t="shared" si="2"/>
        <v>#DIV/0!</v>
      </c>
      <c r="AT60" s="12" t="e">
        <f t="shared" si="3"/>
        <v>#DIV/0!</v>
      </c>
      <c r="AU60" t="s">
        <v>39</v>
      </c>
      <c r="AW60" t="e">
        <f>MIN(AT28:AT227)</f>
        <v>#DIV/0!</v>
      </c>
      <c r="BL60" s="10"/>
      <c r="BM60" s="36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12" t="e">
        <f t="shared" si="8"/>
        <v>#DIV/0!</v>
      </c>
      <c r="CR60" s="10" t="e">
        <f t="shared" si="9"/>
        <v>#DIV/0!</v>
      </c>
      <c r="CS60" t="s">
        <v>39</v>
      </c>
      <c r="CU60" t="e">
        <f>MIN(CR28:CR227)</f>
        <v>#DIV/0!</v>
      </c>
    </row>
    <row r="61" spans="1:99" ht="12.75">
      <c r="A61" s="44">
        <v>3.68</v>
      </c>
      <c r="G61" s="12" t="e">
        <f t="shared" si="0"/>
        <v>#DIV/0!</v>
      </c>
      <c r="H61" s="12" t="e">
        <f t="shared" si="1"/>
        <v>#DIV/0!</v>
      </c>
      <c r="I61" t="s">
        <v>40</v>
      </c>
      <c r="K61" t="e">
        <f>MAX(H28:H227)</f>
        <v>#DIV/0!</v>
      </c>
      <c r="V61" s="22"/>
      <c r="W61" s="22"/>
      <c r="AC61" s="36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6" t="e">
        <f t="shared" si="2"/>
        <v>#DIV/0!</v>
      </c>
      <c r="AT61" s="12" t="e">
        <f t="shared" si="3"/>
        <v>#DIV/0!</v>
      </c>
      <c r="AU61" t="s">
        <v>40</v>
      </c>
      <c r="AW61" t="e">
        <f>MAX(AT28:AT227)</f>
        <v>#DIV/0!</v>
      </c>
      <c r="BL61" s="10"/>
      <c r="BM61" s="36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12" t="e">
        <f t="shared" si="8"/>
        <v>#DIV/0!</v>
      </c>
      <c r="CR61" s="10" t="e">
        <f t="shared" si="9"/>
        <v>#DIV/0!</v>
      </c>
      <c r="CS61" t="s">
        <v>40</v>
      </c>
      <c r="CU61" t="e">
        <f>MAX(CR28:CR227)</f>
        <v>#DIV/0!</v>
      </c>
    </row>
    <row r="62" spans="1:96" ht="12.75">
      <c r="A62" s="44">
        <v>8.01</v>
      </c>
      <c r="G62" s="12" t="e">
        <f t="shared" si="0"/>
        <v>#DIV/0!</v>
      </c>
      <c r="H62" s="12" t="e">
        <f t="shared" si="1"/>
        <v>#DIV/0!</v>
      </c>
      <c r="V62" s="22"/>
      <c r="W62" s="22"/>
      <c r="AC62" s="36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36" t="e">
        <f t="shared" si="2"/>
        <v>#DIV/0!</v>
      </c>
      <c r="AT62" s="12" t="e">
        <f t="shared" si="3"/>
        <v>#DIV/0!</v>
      </c>
      <c r="BL62" s="10"/>
      <c r="BM62" s="36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12" t="e">
        <f t="shared" si="8"/>
        <v>#DIV/0!</v>
      </c>
      <c r="CR62" s="10" t="e">
        <f t="shared" si="9"/>
        <v>#DIV/0!</v>
      </c>
    </row>
    <row r="63" spans="1:96" ht="12.75">
      <c r="A63" s="44">
        <v>7.19</v>
      </c>
      <c r="G63" s="12" t="e">
        <f t="shared" si="0"/>
        <v>#DIV/0!</v>
      </c>
      <c r="H63" s="12" t="e">
        <f t="shared" si="1"/>
        <v>#DIV/0!</v>
      </c>
      <c r="V63" s="22"/>
      <c r="W63" s="22"/>
      <c r="AC63" s="36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36" t="e">
        <f t="shared" si="2"/>
        <v>#DIV/0!</v>
      </c>
      <c r="AT63" s="12" t="e">
        <f t="shared" si="3"/>
        <v>#DIV/0!</v>
      </c>
      <c r="BL63" s="10"/>
      <c r="BM63" s="36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12" t="e">
        <f t="shared" si="8"/>
        <v>#DIV/0!</v>
      </c>
      <c r="CR63" s="10" t="e">
        <f t="shared" si="9"/>
        <v>#DIV/0!</v>
      </c>
    </row>
    <row r="64" spans="1:96" ht="12.75">
      <c r="A64" s="44">
        <v>4.74</v>
      </c>
      <c r="G64" s="12" t="e">
        <f t="shared" si="0"/>
        <v>#DIV/0!</v>
      </c>
      <c r="H64" s="12" t="e">
        <f t="shared" si="1"/>
        <v>#DIV/0!</v>
      </c>
      <c r="V64" s="22"/>
      <c r="W64" s="22"/>
      <c r="AC64" s="36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36" t="e">
        <f t="shared" si="2"/>
        <v>#DIV/0!</v>
      </c>
      <c r="AT64" s="12" t="e">
        <f t="shared" si="3"/>
        <v>#DIV/0!</v>
      </c>
      <c r="BL64" s="10"/>
      <c r="BM64" s="36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12" t="e">
        <f t="shared" si="8"/>
        <v>#DIV/0!</v>
      </c>
      <c r="CR64" s="10" t="e">
        <f t="shared" si="9"/>
        <v>#DIV/0!</v>
      </c>
    </row>
    <row r="65" spans="1:96" ht="12.75">
      <c r="A65" s="44">
        <v>12.53</v>
      </c>
      <c r="G65" s="12" t="e">
        <f t="shared" si="0"/>
        <v>#DIV/0!</v>
      </c>
      <c r="H65" s="12" t="e">
        <f t="shared" si="1"/>
        <v>#DIV/0!</v>
      </c>
      <c r="V65" s="22"/>
      <c r="W65" s="22"/>
      <c r="AC65" s="36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36" t="e">
        <f t="shared" si="2"/>
        <v>#DIV/0!</v>
      </c>
      <c r="AT65" s="12" t="e">
        <f t="shared" si="3"/>
        <v>#DIV/0!</v>
      </c>
      <c r="BL65" s="10"/>
      <c r="BM65" s="36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12" t="e">
        <f t="shared" si="8"/>
        <v>#DIV/0!</v>
      </c>
      <c r="CR65" s="10" t="e">
        <f t="shared" si="9"/>
        <v>#DIV/0!</v>
      </c>
    </row>
    <row r="66" spans="1:96" ht="12.75">
      <c r="A66" s="44">
        <v>14.99</v>
      </c>
      <c r="G66" s="12" t="e">
        <f t="shared" si="0"/>
        <v>#DIV/0!</v>
      </c>
      <c r="H66" s="12" t="e">
        <f t="shared" si="1"/>
        <v>#DIV/0!</v>
      </c>
      <c r="V66" s="22"/>
      <c r="W66" s="22"/>
      <c r="AC66" s="36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36" t="e">
        <f t="shared" si="2"/>
        <v>#DIV/0!</v>
      </c>
      <c r="AT66" s="12" t="e">
        <f t="shared" si="3"/>
        <v>#DIV/0!</v>
      </c>
      <c r="BL66" s="10"/>
      <c r="BM66" s="36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12" t="e">
        <f t="shared" si="8"/>
        <v>#DIV/0!</v>
      </c>
      <c r="CR66" s="10" t="e">
        <f t="shared" si="9"/>
        <v>#DIV/0!</v>
      </c>
    </row>
    <row r="67" spans="1:96" ht="12.75">
      <c r="A67" s="44">
        <v>3.8</v>
      </c>
      <c r="G67" s="12" t="e">
        <f t="shared" si="0"/>
        <v>#DIV/0!</v>
      </c>
      <c r="H67" s="12" t="e">
        <f t="shared" si="1"/>
        <v>#DIV/0!</v>
      </c>
      <c r="V67" s="22"/>
      <c r="W67" s="22"/>
      <c r="AC67" s="36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36" t="e">
        <f t="shared" si="2"/>
        <v>#DIV/0!</v>
      </c>
      <c r="AT67" s="12" t="e">
        <f t="shared" si="3"/>
        <v>#DIV/0!</v>
      </c>
      <c r="BL67" s="10"/>
      <c r="BM67" s="36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12" t="e">
        <f t="shared" si="8"/>
        <v>#DIV/0!</v>
      </c>
      <c r="CR67" s="10" t="e">
        <f t="shared" si="9"/>
        <v>#DIV/0!</v>
      </c>
    </row>
    <row r="68" spans="1:96" ht="12.75">
      <c r="A68" s="44">
        <v>8.42</v>
      </c>
      <c r="G68" s="12" t="e">
        <f t="shared" si="0"/>
        <v>#DIV/0!</v>
      </c>
      <c r="H68" s="12" t="e">
        <f t="shared" si="1"/>
        <v>#DIV/0!</v>
      </c>
      <c r="V68" s="22"/>
      <c r="W68" s="22"/>
      <c r="AC68" s="36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36" t="e">
        <f t="shared" si="2"/>
        <v>#DIV/0!</v>
      </c>
      <c r="AT68" s="12" t="e">
        <f t="shared" si="3"/>
        <v>#DIV/0!</v>
      </c>
      <c r="BL68" s="10"/>
      <c r="BM68" s="36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12" t="e">
        <f t="shared" si="8"/>
        <v>#DIV/0!</v>
      </c>
      <c r="CR68" s="10" t="e">
        <f t="shared" si="9"/>
        <v>#DIV/0!</v>
      </c>
    </row>
    <row r="69" spans="1:96" ht="12.75">
      <c r="A69" s="44">
        <v>6.33</v>
      </c>
      <c r="G69" s="12" t="e">
        <f t="shared" si="0"/>
        <v>#DIV/0!</v>
      </c>
      <c r="H69" s="12" t="e">
        <f t="shared" si="1"/>
        <v>#DIV/0!</v>
      </c>
      <c r="V69" s="22"/>
      <c r="W69" s="22"/>
      <c r="AC69" s="36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36" t="e">
        <f t="shared" si="2"/>
        <v>#DIV/0!</v>
      </c>
      <c r="AT69" s="12" t="e">
        <f t="shared" si="3"/>
        <v>#DIV/0!</v>
      </c>
      <c r="BL69" s="10"/>
      <c r="BM69" s="36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12" t="e">
        <f t="shared" si="8"/>
        <v>#DIV/0!</v>
      </c>
      <c r="CR69" s="10" t="e">
        <f t="shared" si="9"/>
        <v>#DIV/0!</v>
      </c>
    </row>
    <row r="70" spans="1:96" ht="12.75">
      <c r="A70" s="44">
        <v>6.9</v>
      </c>
      <c r="G70" s="12" t="e">
        <f t="shared" si="0"/>
        <v>#DIV/0!</v>
      </c>
      <c r="H70" s="12" t="e">
        <f t="shared" si="1"/>
        <v>#DIV/0!</v>
      </c>
      <c r="V70" s="22"/>
      <c r="W70" s="22"/>
      <c r="AC70" s="36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36" t="e">
        <f t="shared" si="2"/>
        <v>#DIV/0!</v>
      </c>
      <c r="AT70" s="12" t="e">
        <f t="shared" si="3"/>
        <v>#DIV/0!</v>
      </c>
      <c r="BL70" s="10"/>
      <c r="BM70" s="36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12" t="e">
        <f t="shared" si="8"/>
        <v>#DIV/0!</v>
      </c>
      <c r="CR70" s="10" t="e">
        <f t="shared" si="9"/>
        <v>#DIV/0!</v>
      </c>
    </row>
    <row r="71" spans="1:96" ht="12.75">
      <c r="A71" s="44">
        <v>12.47</v>
      </c>
      <c r="G71" s="12" t="e">
        <f t="shared" si="0"/>
        <v>#DIV/0!</v>
      </c>
      <c r="H71" s="12" t="e">
        <f t="shared" si="1"/>
        <v>#DIV/0!</v>
      </c>
      <c r="V71" s="22"/>
      <c r="W71" s="22"/>
      <c r="AC71" s="36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36" t="e">
        <f t="shared" si="2"/>
        <v>#DIV/0!</v>
      </c>
      <c r="AT71" s="12" t="e">
        <f t="shared" si="3"/>
        <v>#DIV/0!</v>
      </c>
      <c r="BL71" s="10"/>
      <c r="BM71" s="36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12" t="e">
        <f t="shared" si="8"/>
        <v>#DIV/0!</v>
      </c>
      <c r="CR71" s="10" t="e">
        <f t="shared" si="9"/>
        <v>#DIV/0!</v>
      </c>
    </row>
    <row r="72" spans="1:96" ht="12.75">
      <c r="A72" s="44">
        <v>5</v>
      </c>
      <c r="G72" s="12" t="e">
        <f t="shared" si="0"/>
        <v>#DIV/0!</v>
      </c>
      <c r="H72" s="12" t="e">
        <f t="shared" si="1"/>
        <v>#DIV/0!</v>
      </c>
      <c r="V72" s="22"/>
      <c r="W72" s="22"/>
      <c r="AC72" s="36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36" t="e">
        <f t="shared" si="2"/>
        <v>#DIV/0!</v>
      </c>
      <c r="AT72" s="12" t="e">
        <f t="shared" si="3"/>
        <v>#DIV/0!</v>
      </c>
      <c r="BL72" s="10"/>
      <c r="BM72" s="36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12" t="e">
        <f t="shared" si="8"/>
        <v>#DIV/0!</v>
      </c>
      <c r="CR72" s="10" t="e">
        <f t="shared" si="9"/>
        <v>#DIV/0!</v>
      </c>
    </row>
    <row r="73" spans="1:96" ht="12.75">
      <c r="A73" s="44">
        <v>12.05</v>
      </c>
      <c r="G73" s="12" t="e">
        <f t="shared" si="0"/>
        <v>#DIV/0!</v>
      </c>
      <c r="H73" s="12" t="e">
        <f t="shared" si="1"/>
        <v>#DIV/0!</v>
      </c>
      <c r="V73" s="22"/>
      <c r="AC73" s="36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36" t="e">
        <f t="shared" si="2"/>
        <v>#DIV/0!</v>
      </c>
      <c r="AT73" s="12" t="e">
        <f t="shared" si="3"/>
        <v>#DIV/0!</v>
      </c>
      <c r="BL73" s="10"/>
      <c r="BM73" s="36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12" t="e">
        <f t="shared" si="8"/>
        <v>#DIV/0!</v>
      </c>
      <c r="CR73" s="10" t="e">
        <f t="shared" si="9"/>
        <v>#DIV/0!</v>
      </c>
    </row>
    <row r="74" spans="1:96" ht="12.75">
      <c r="A74" s="44">
        <v>12.1</v>
      </c>
      <c r="G74" s="12" t="e">
        <f t="shared" si="0"/>
        <v>#DIV/0!</v>
      </c>
      <c r="H74" s="12" t="e">
        <f t="shared" si="1"/>
        <v>#DIV/0!</v>
      </c>
      <c r="O74" s="48"/>
      <c r="V74" s="22"/>
      <c r="AC74" s="36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36" t="e">
        <f t="shared" si="2"/>
        <v>#DIV/0!</v>
      </c>
      <c r="AT74" s="12" t="e">
        <f t="shared" si="3"/>
        <v>#DIV/0!</v>
      </c>
      <c r="BL74" s="10"/>
      <c r="BM74" s="36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12" t="e">
        <f t="shared" si="8"/>
        <v>#DIV/0!</v>
      </c>
      <c r="CR74" s="10" t="e">
        <f t="shared" si="9"/>
        <v>#DIV/0!</v>
      </c>
    </row>
    <row r="75" spans="1:96" ht="12.75">
      <c r="A75" s="44">
        <v>4.07</v>
      </c>
      <c r="G75" s="12" t="e">
        <f t="shared" si="0"/>
        <v>#DIV/0!</v>
      </c>
      <c r="H75" s="12" t="e">
        <f t="shared" si="1"/>
        <v>#DIV/0!</v>
      </c>
      <c r="O75" s="48"/>
      <c r="V75" s="22"/>
      <c r="AC75" s="36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36" t="e">
        <f t="shared" si="2"/>
        <v>#DIV/0!</v>
      </c>
      <c r="AT75" s="12" t="e">
        <f t="shared" si="3"/>
        <v>#DIV/0!</v>
      </c>
      <c r="BL75" s="10"/>
      <c r="BM75" s="36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12" t="e">
        <f t="shared" si="8"/>
        <v>#DIV/0!</v>
      </c>
      <c r="CR75" s="10" t="e">
        <f t="shared" si="9"/>
        <v>#DIV/0!</v>
      </c>
    </row>
    <row r="76" spans="1:96" ht="12.75">
      <c r="A76" s="44">
        <v>4.28</v>
      </c>
      <c r="G76" s="12" t="e">
        <f t="shared" si="0"/>
        <v>#DIV/0!</v>
      </c>
      <c r="H76" s="12" t="e">
        <f t="shared" si="1"/>
        <v>#DIV/0!</v>
      </c>
      <c r="O76" s="48"/>
      <c r="V76" s="22"/>
      <c r="AC76" s="36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36" t="e">
        <f t="shared" si="2"/>
        <v>#DIV/0!</v>
      </c>
      <c r="AT76" s="12" t="e">
        <f t="shared" si="3"/>
        <v>#DIV/0!</v>
      </c>
      <c r="BL76" s="10"/>
      <c r="BM76" s="36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12" t="e">
        <f t="shared" si="8"/>
        <v>#DIV/0!</v>
      </c>
      <c r="CR76" s="10" t="e">
        <f t="shared" si="9"/>
        <v>#DIV/0!</v>
      </c>
    </row>
    <row r="77" spans="1:96" ht="12.75">
      <c r="A77" s="44">
        <v>4.91</v>
      </c>
      <c r="G77" s="12" t="e">
        <f t="shared" si="0"/>
        <v>#DIV/0!</v>
      </c>
      <c r="H77" s="12" t="e">
        <f t="shared" si="1"/>
        <v>#DIV/0!</v>
      </c>
      <c r="O77" s="48"/>
      <c r="V77" s="22"/>
      <c r="AC77" s="36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36" t="e">
        <f t="shared" si="2"/>
        <v>#DIV/0!</v>
      </c>
      <c r="AT77" s="12" t="e">
        <f t="shared" si="3"/>
        <v>#DIV/0!</v>
      </c>
      <c r="BL77" s="10"/>
      <c r="BM77" s="36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12" t="e">
        <f t="shared" si="8"/>
        <v>#DIV/0!</v>
      </c>
      <c r="CR77" s="10" t="e">
        <f t="shared" si="9"/>
        <v>#DIV/0!</v>
      </c>
    </row>
    <row r="78" spans="1:96" ht="12.75">
      <c r="A78" s="44">
        <v>10.15</v>
      </c>
      <c r="G78" s="12" t="e">
        <f t="shared" si="0"/>
        <v>#DIV/0!</v>
      </c>
      <c r="H78" s="12" t="e">
        <f t="shared" si="1"/>
        <v>#DIV/0!</v>
      </c>
      <c r="O78" s="48"/>
      <c r="V78" s="22"/>
      <c r="AC78" s="36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36" t="e">
        <f t="shared" si="2"/>
        <v>#DIV/0!</v>
      </c>
      <c r="AT78" s="12" t="e">
        <f t="shared" si="3"/>
        <v>#DIV/0!</v>
      </c>
      <c r="BL78" s="10"/>
      <c r="BM78" s="36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12" t="e">
        <f t="shared" si="8"/>
        <v>#DIV/0!</v>
      </c>
      <c r="CR78" s="10" t="e">
        <f t="shared" si="9"/>
        <v>#DIV/0!</v>
      </c>
    </row>
    <row r="79" spans="1:96" ht="12.75">
      <c r="A79" s="44">
        <v>4.65</v>
      </c>
      <c r="G79" s="12" t="e">
        <f t="shared" si="0"/>
        <v>#DIV/0!</v>
      </c>
      <c r="H79" s="12" t="e">
        <f t="shared" si="1"/>
        <v>#DIV/0!</v>
      </c>
      <c r="O79" s="48"/>
      <c r="V79" s="22"/>
      <c r="AC79" s="36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36" t="e">
        <f t="shared" si="2"/>
        <v>#DIV/0!</v>
      </c>
      <c r="AT79" s="12" t="e">
        <f t="shared" si="3"/>
        <v>#DIV/0!</v>
      </c>
      <c r="BL79" s="10"/>
      <c r="BM79" s="36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12" t="e">
        <f t="shared" si="8"/>
        <v>#DIV/0!</v>
      </c>
      <c r="CR79" s="10" t="e">
        <f t="shared" si="9"/>
        <v>#DIV/0!</v>
      </c>
    </row>
    <row r="80" spans="1:96" ht="12.75">
      <c r="A80" s="44">
        <v>12.53</v>
      </c>
      <c r="G80" s="12" t="e">
        <f t="shared" si="0"/>
        <v>#DIV/0!</v>
      </c>
      <c r="H80" s="12" t="e">
        <f t="shared" si="1"/>
        <v>#DIV/0!</v>
      </c>
      <c r="O80" s="48"/>
      <c r="V80" s="22"/>
      <c r="AC80" s="36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36" t="e">
        <f t="shared" si="2"/>
        <v>#DIV/0!</v>
      </c>
      <c r="AT80" s="12" t="e">
        <f t="shared" si="3"/>
        <v>#DIV/0!</v>
      </c>
      <c r="BL80" s="10"/>
      <c r="BM80" s="36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12" t="e">
        <f t="shared" si="8"/>
        <v>#DIV/0!</v>
      </c>
      <c r="CR80" s="10" t="e">
        <f t="shared" si="9"/>
        <v>#DIV/0!</v>
      </c>
    </row>
    <row r="81" spans="1:96" ht="12.75">
      <c r="A81" s="44">
        <v>1.98</v>
      </c>
      <c r="G81" s="12" t="e">
        <f t="shared" si="0"/>
        <v>#DIV/0!</v>
      </c>
      <c r="H81" s="12" t="e">
        <f t="shared" si="1"/>
        <v>#DIV/0!</v>
      </c>
      <c r="O81" s="48"/>
      <c r="V81" s="22"/>
      <c r="AC81" s="36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36" t="e">
        <f t="shared" si="2"/>
        <v>#DIV/0!</v>
      </c>
      <c r="AT81" s="12" t="e">
        <f t="shared" si="3"/>
        <v>#DIV/0!</v>
      </c>
      <c r="BL81" s="10"/>
      <c r="BM81" s="36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12" t="e">
        <f t="shared" si="8"/>
        <v>#DIV/0!</v>
      </c>
      <c r="CR81" s="10" t="e">
        <f t="shared" si="9"/>
        <v>#DIV/0!</v>
      </c>
    </row>
    <row r="82" spans="1:96" ht="12.75">
      <c r="A82" s="44">
        <v>6.36</v>
      </c>
      <c r="G82" s="12" t="e">
        <f t="shared" si="0"/>
        <v>#DIV/0!</v>
      </c>
      <c r="H82" s="12" t="e">
        <f t="shared" si="1"/>
        <v>#DIV/0!</v>
      </c>
      <c r="O82" s="48"/>
      <c r="V82" s="22"/>
      <c r="AC82" s="36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36" t="e">
        <f t="shared" si="2"/>
        <v>#DIV/0!</v>
      </c>
      <c r="AT82" s="12" t="e">
        <f t="shared" si="3"/>
        <v>#DIV/0!</v>
      </c>
      <c r="BL82" s="10"/>
      <c r="BM82" s="36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12" t="e">
        <f t="shared" si="8"/>
        <v>#DIV/0!</v>
      </c>
      <c r="CR82" s="10" t="e">
        <f t="shared" si="9"/>
        <v>#DIV/0!</v>
      </c>
    </row>
    <row r="83" spans="1:96" ht="12.75">
      <c r="A83" s="44">
        <v>4.28</v>
      </c>
      <c r="G83" s="12" t="e">
        <f t="shared" si="0"/>
        <v>#DIV/0!</v>
      </c>
      <c r="H83" s="12" t="e">
        <f t="shared" si="1"/>
        <v>#DIV/0!</v>
      </c>
      <c r="O83" s="48"/>
      <c r="V83" s="22"/>
      <c r="AC83" s="36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36" t="e">
        <f t="shared" si="2"/>
        <v>#DIV/0!</v>
      </c>
      <c r="AT83" s="12" t="e">
        <f t="shared" si="3"/>
        <v>#DIV/0!</v>
      </c>
      <c r="BL83" s="10"/>
      <c r="BM83" s="36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12" t="e">
        <f t="shared" si="8"/>
        <v>#DIV/0!</v>
      </c>
      <c r="CR83" s="10" t="e">
        <f t="shared" si="9"/>
        <v>#DIV/0!</v>
      </c>
    </row>
    <row r="84" spans="1:96" ht="12.75">
      <c r="A84" s="44">
        <v>5.36</v>
      </c>
      <c r="G84" s="12" t="e">
        <f t="shared" si="0"/>
        <v>#DIV/0!</v>
      </c>
      <c r="H84" s="12" t="e">
        <f t="shared" si="1"/>
        <v>#DIV/0!</v>
      </c>
      <c r="O84" s="48"/>
      <c r="V84" s="22"/>
      <c r="AC84" s="36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36" t="e">
        <f t="shared" si="2"/>
        <v>#DIV/0!</v>
      </c>
      <c r="AT84" s="12" t="e">
        <f t="shared" si="3"/>
        <v>#DIV/0!</v>
      </c>
      <c r="BL84" s="10"/>
      <c r="BM84" s="36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12" t="e">
        <f t="shared" si="8"/>
        <v>#DIV/0!</v>
      </c>
      <c r="CR84" s="10" t="e">
        <f t="shared" si="9"/>
        <v>#DIV/0!</v>
      </c>
    </row>
    <row r="85" spans="1:96" ht="12.75">
      <c r="A85" s="44">
        <v>10.29</v>
      </c>
      <c r="G85" s="12" t="e">
        <f t="shared" si="0"/>
        <v>#DIV/0!</v>
      </c>
      <c r="H85" s="12" t="e">
        <f t="shared" si="1"/>
        <v>#DIV/0!</v>
      </c>
      <c r="O85" s="48"/>
      <c r="V85" s="22"/>
      <c r="AC85" s="36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36" t="e">
        <f t="shared" si="2"/>
        <v>#DIV/0!</v>
      </c>
      <c r="AT85" s="12" t="e">
        <f t="shared" si="3"/>
        <v>#DIV/0!</v>
      </c>
      <c r="BL85" s="10"/>
      <c r="BM85" s="36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12" t="e">
        <f t="shared" si="8"/>
        <v>#DIV/0!</v>
      </c>
      <c r="CR85" s="10" t="e">
        <f t="shared" si="9"/>
        <v>#DIV/0!</v>
      </c>
    </row>
    <row r="86" spans="1:96" ht="12.75">
      <c r="A86" s="44">
        <v>8.09</v>
      </c>
      <c r="G86" s="12" t="e">
        <f t="shared" si="0"/>
        <v>#DIV/0!</v>
      </c>
      <c r="H86" s="12" t="e">
        <f t="shared" si="1"/>
        <v>#DIV/0!</v>
      </c>
      <c r="O86" s="48"/>
      <c r="V86" s="22"/>
      <c r="AC86" s="36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36" t="e">
        <f t="shared" si="2"/>
        <v>#DIV/0!</v>
      </c>
      <c r="AT86" s="12" t="e">
        <f t="shared" si="3"/>
        <v>#DIV/0!</v>
      </c>
      <c r="BL86" s="10"/>
      <c r="BM86" s="36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12" t="e">
        <f t="shared" si="8"/>
        <v>#DIV/0!</v>
      </c>
      <c r="CR86" s="10" t="e">
        <f t="shared" si="9"/>
        <v>#DIV/0!</v>
      </c>
    </row>
    <row r="87" spans="1:96" ht="12.75">
      <c r="A87" s="44">
        <v>2.04</v>
      </c>
      <c r="G87" s="12" t="e">
        <f t="shared" si="0"/>
        <v>#DIV/0!</v>
      </c>
      <c r="H87" s="12" t="e">
        <f t="shared" si="1"/>
        <v>#DIV/0!</v>
      </c>
      <c r="O87" s="48"/>
      <c r="V87" s="22"/>
      <c r="AC87" s="36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36" t="e">
        <f t="shared" si="2"/>
        <v>#DIV/0!</v>
      </c>
      <c r="AT87" s="12" t="e">
        <f t="shared" si="3"/>
        <v>#DIV/0!</v>
      </c>
      <c r="BL87" s="10"/>
      <c r="BM87" s="36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12" t="e">
        <f t="shared" si="8"/>
        <v>#DIV/0!</v>
      </c>
      <c r="CR87" s="10" t="e">
        <f t="shared" si="9"/>
        <v>#DIV/0!</v>
      </c>
    </row>
    <row r="88" spans="1:96" ht="12.75">
      <c r="A88" s="44">
        <v>4.22</v>
      </c>
      <c r="G88" s="12" t="e">
        <f t="shared" si="0"/>
        <v>#DIV/0!</v>
      </c>
      <c r="H88" s="12" t="e">
        <f t="shared" si="1"/>
        <v>#DIV/0!</v>
      </c>
      <c r="O88" s="48"/>
      <c r="V88" s="22"/>
      <c r="AC88" s="36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36" t="e">
        <f t="shared" si="2"/>
        <v>#DIV/0!</v>
      </c>
      <c r="AT88" s="12" t="e">
        <f t="shared" si="3"/>
        <v>#DIV/0!</v>
      </c>
      <c r="BL88" s="10"/>
      <c r="BM88" s="36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12" t="e">
        <f t="shared" si="8"/>
        <v>#DIV/0!</v>
      </c>
      <c r="CR88" s="10" t="e">
        <f t="shared" si="9"/>
        <v>#DIV/0!</v>
      </c>
    </row>
    <row r="89" spans="1:96" ht="12.75">
      <c r="A89" s="44">
        <v>10.2</v>
      </c>
      <c r="G89" s="12" t="e">
        <f t="shared" si="0"/>
        <v>#DIV/0!</v>
      </c>
      <c r="H89" s="12" t="e">
        <f t="shared" si="1"/>
        <v>#DIV/0!</v>
      </c>
      <c r="O89" s="48"/>
      <c r="V89" s="22"/>
      <c r="AC89" s="36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36" t="e">
        <f t="shared" si="2"/>
        <v>#DIV/0!</v>
      </c>
      <c r="AT89" s="12" t="e">
        <f t="shared" si="3"/>
        <v>#DIV/0!</v>
      </c>
      <c r="BL89" s="10"/>
      <c r="BM89" s="36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12" t="e">
        <f t="shared" si="8"/>
        <v>#DIV/0!</v>
      </c>
      <c r="CR89" s="10" t="e">
        <f t="shared" si="9"/>
        <v>#DIV/0!</v>
      </c>
    </row>
    <row r="90" spans="1:96" ht="12.75">
      <c r="A90" s="44">
        <v>8.97</v>
      </c>
      <c r="G90" s="12" t="e">
        <f t="shared" si="0"/>
        <v>#DIV/0!</v>
      </c>
      <c r="H90" s="12" t="e">
        <f t="shared" si="1"/>
        <v>#DIV/0!</v>
      </c>
      <c r="O90" s="48"/>
      <c r="V90" s="22"/>
      <c r="AC90" s="36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36" t="e">
        <f t="shared" si="2"/>
        <v>#DIV/0!</v>
      </c>
      <c r="AT90" s="12" t="e">
        <f t="shared" si="3"/>
        <v>#DIV/0!</v>
      </c>
      <c r="BL90" s="10"/>
      <c r="BM90" s="36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12" t="e">
        <f t="shared" si="8"/>
        <v>#DIV/0!</v>
      </c>
      <c r="CR90" s="10" t="e">
        <f t="shared" si="9"/>
        <v>#DIV/0!</v>
      </c>
    </row>
    <row r="91" spans="1:96" ht="12.75">
      <c r="A91" s="44">
        <v>6.82</v>
      </c>
      <c r="G91" s="12" t="e">
        <f t="shared" si="0"/>
        <v>#DIV/0!</v>
      </c>
      <c r="H91" s="12" t="e">
        <f t="shared" si="1"/>
        <v>#DIV/0!</v>
      </c>
      <c r="O91" s="48"/>
      <c r="V91" s="22"/>
      <c r="AC91" s="36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36" t="e">
        <f t="shared" si="2"/>
        <v>#DIV/0!</v>
      </c>
      <c r="AT91" s="12" t="e">
        <f t="shared" si="3"/>
        <v>#DIV/0!</v>
      </c>
      <c r="BL91" s="10"/>
      <c r="BM91" s="36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12" t="e">
        <f t="shared" si="8"/>
        <v>#DIV/0!</v>
      </c>
      <c r="CR91" s="10" t="e">
        <f t="shared" si="9"/>
        <v>#DIV/0!</v>
      </c>
    </row>
    <row r="92" spans="1:96" ht="12.75">
      <c r="A92" s="44">
        <v>7.08</v>
      </c>
      <c r="G92" s="12" t="e">
        <f t="shared" si="0"/>
        <v>#DIV/0!</v>
      </c>
      <c r="H92" s="12" t="e">
        <f t="shared" si="1"/>
        <v>#DIV/0!</v>
      </c>
      <c r="O92" s="48"/>
      <c r="V92" s="22"/>
      <c r="AC92" s="36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36" t="e">
        <f t="shared" si="2"/>
        <v>#DIV/0!</v>
      </c>
      <c r="AT92" s="12" t="e">
        <f t="shared" si="3"/>
        <v>#DIV/0!</v>
      </c>
      <c r="BL92" s="10"/>
      <c r="BM92" s="36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12" t="e">
        <f t="shared" si="8"/>
        <v>#DIV/0!</v>
      </c>
      <c r="CR92" s="10" t="e">
        <f t="shared" si="9"/>
        <v>#DIV/0!</v>
      </c>
    </row>
    <row r="93" spans="1:96" ht="12.75">
      <c r="A93" s="44">
        <v>7.08</v>
      </c>
      <c r="G93" s="12" t="e">
        <f aca="true" t="shared" si="24" ref="G93:G156">AVERAGE(D93:F93)</f>
        <v>#DIV/0!</v>
      </c>
      <c r="H93" s="12" t="e">
        <f aca="true" t="shared" si="25" ref="H93:H156">VAR(D93:F93)</f>
        <v>#DIV/0!</v>
      </c>
      <c r="O93" s="48"/>
      <c r="V93" s="22"/>
      <c r="AC93" s="36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36" t="e">
        <f aca="true" t="shared" si="26" ref="AS93:AS156">AVERAGE(AC93:AR93)</f>
        <v>#DIV/0!</v>
      </c>
      <c r="AT93" s="12" t="e">
        <f aca="true" t="shared" si="27" ref="AT93:AT156">VAR(AC93:AR93)</f>
        <v>#DIV/0!</v>
      </c>
      <c r="BL93" s="10"/>
      <c r="BM93" s="36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12" t="e">
        <f aca="true" t="shared" si="28" ref="CQ93:CQ156">AVERAGE(BM93:CP93)</f>
        <v>#DIV/0!</v>
      </c>
      <c r="CR93" s="10" t="e">
        <f aca="true" t="shared" si="29" ref="CR93:CR156">VAR(BM93:CP93)</f>
        <v>#DIV/0!</v>
      </c>
    </row>
    <row r="94" spans="1:96" ht="12.75">
      <c r="A94" s="44">
        <v>11.27</v>
      </c>
      <c r="G94" s="12" t="e">
        <f t="shared" si="24"/>
        <v>#DIV/0!</v>
      </c>
      <c r="H94" s="12" t="e">
        <f t="shared" si="25"/>
        <v>#DIV/0!</v>
      </c>
      <c r="O94" s="48"/>
      <c r="V94" s="22"/>
      <c r="AC94" s="36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36" t="e">
        <f t="shared" si="26"/>
        <v>#DIV/0!</v>
      </c>
      <c r="AT94" s="12" t="e">
        <f t="shared" si="27"/>
        <v>#DIV/0!</v>
      </c>
      <c r="BL94" s="10"/>
      <c r="BM94" s="36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12" t="e">
        <f t="shared" si="28"/>
        <v>#DIV/0!</v>
      </c>
      <c r="CR94" s="10" t="e">
        <f t="shared" si="29"/>
        <v>#DIV/0!</v>
      </c>
    </row>
    <row r="95" spans="1:96" ht="12.75">
      <c r="A95" s="44">
        <v>3.27</v>
      </c>
      <c r="G95" s="12" t="e">
        <f t="shared" si="24"/>
        <v>#DIV/0!</v>
      </c>
      <c r="H95" s="12" t="e">
        <f t="shared" si="25"/>
        <v>#DIV/0!</v>
      </c>
      <c r="O95" s="48"/>
      <c r="V95" s="22"/>
      <c r="AC95" s="36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36" t="e">
        <f t="shared" si="26"/>
        <v>#DIV/0!</v>
      </c>
      <c r="AT95" s="12" t="e">
        <f t="shared" si="27"/>
        <v>#DIV/0!</v>
      </c>
      <c r="BL95" s="10"/>
      <c r="BM95" s="36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12" t="e">
        <f t="shared" si="28"/>
        <v>#DIV/0!</v>
      </c>
      <c r="CR95" s="10" t="e">
        <f t="shared" si="29"/>
        <v>#DIV/0!</v>
      </c>
    </row>
    <row r="96" spans="1:96" ht="12.75">
      <c r="A96" s="44">
        <v>3.34</v>
      </c>
      <c r="G96" s="12" t="e">
        <f t="shared" si="24"/>
        <v>#DIV/0!</v>
      </c>
      <c r="H96" s="12" t="e">
        <f t="shared" si="25"/>
        <v>#DIV/0!</v>
      </c>
      <c r="O96" s="48"/>
      <c r="AC96" s="36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36" t="e">
        <f t="shared" si="26"/>
        <v>#DIV/0!</v>
      </c>
      <c r="AT96" s="12" t="e">
        <f t="shared" si="27"/>
        <v>#DIV/0!</v>
      </c>
      <c r="BL96" s="10"/>
      <c r="BM96" s="36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12" t="e">
        <f t="shared" si="28"/>
        <v>#DIV/0!</v>
      </c>
      <c r="CR96" s="10" t="e">
        <f t="shared" si="29"/>
        <v>#DIV/0!</v>
      </c>
    </row>
    <row r="97" spans="1:96" ht="12.75">
      <c r="A97" s="44">
        <v>9.41</v>
      </c>
      <c r="G97" s="12" t="e">
        <f t="shared" si="24"/>
        <v>#DIV/0!</v>
      </c>
      <c r="H97" s="12" t="e">
        <f t="shared" si="25"/>
        <v>#DIV/0!</v>
      </c>
      <c r="O97" s="48"/>
      <c r="AC97" s="36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36" t="e">
        <f t="shared" si="26"/>
        <v>#DIV/0!</v>
      </c>
      <c r="AT97" s="12" t="e">
        <f t="shared" si="27"/>
        <v>#DIV/0!</v>
      </c>
      <c r="BL97" s="10"/>
      <c r="BM97" s="36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12" t="e">
        <f t="shared" si="28"/>
        <v>#DIV/0!</v>
      </c>
      <c r="CR97" s="10" t="e">
        <f t="shared" si="29"/>
        <v>#DIV/0!</v>
      </c>
    </row>
    <row r="98" spans="1:96" ht="12.75">
      <c r="A98" s="44">
        <v>5.99</v>
      </c>
      <c r="G98" s="12" t="e">
        <f t="shared" si="24"/>
        <v>#DIV/0!</v>
      </c>
      <c r="H98" s="12" t="e">
        <f t="shared" si="25"/>
        <v>#DIV/0!</v>
      </c>
      <c r="O98" s="48"/>
      <c r="AC98" s="36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36" t="e">
        <f t="shared" si="26"/>
        <v>#DIV/0!</v>
      </c>
      <c r="AT98" s="12" t="e">
        <f t="shared" si="27"/>
        <v>#DIV/0!</v>
      </c>
      <c r="BL98" s="10"/>
      <c r="BM98" s="36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12" t="e">
        <f t="shared" si="28"/>
        <v>#DIV/0!</v>
      </c>
      <c r="CR98" s="10" t="e">
        <f t="shared" si="29"/>
        <v>#DIV/0!</v>
      </c>
    </row>
    <row r="99" spans="1:96" ht="12.75">
      <c r="A99" s="44">
        <v>5.73</v>
      </c>
      <c r="G99" s="12" t="e">
        <f t="shared" si="24"/>
        <v>#DIV/0!</v>
      </c>
      <c r="H99" s="12" t="e">
        <f t="shared" si="25"/>
        <v>#DIV/0!</v>
      </c>
      <c r="O99" s="48"/>
      <c r="AC99" s="36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36" t="e">
        <f t="shared" si="26"/>
        <v>#DIV/0!</v>
      </c>
      <c r="AT99" s="12" t="e">
        <f t="shared" si="27"/>
        <v>#DIV/0!</v>
      </c>
      <c r="BL99" s="10"/>
      <c r="BM99" s="36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12" t="e">
        <f t="shared" si="28"/>
        <v>#DIV/0!</v>
      </c>
      <c r="CR99" s="10" t="e">
        <f t="shared" si="29"/>
        <v>#DIV/0!</v>
      </c>
    </row>
    <row r="100" spans="1:96" ht="12.75">
      <c r="A100" s="44">
        <v>5.67</v>
      </c>
      <c r="G100" s="12" t="e">
        <f t="shared" si="24"/>
        <v>#DIV/0!</v>
      </c>
      <c r="H100" s="12" t="e">
        <f t="shared" si="25"/>
        <v>#DIV/0!</v>
      </c>
      <c r="O100" s="48"/>
      <c r="AC100" s="36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36" t="e">
        <f t="shared" si="26"/>
        <v>#DIV/0!</v>
      </c>
      <c r="AT100" s="12" t="e">
        <f t="shared" si="27"/>
        <v>#DIV/0!</v>
      </c>
      <c r="BL100" s="10"/>
      <c r="BM100" s="36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12" t="e">
        <f t="shared" si="28"/>
        <v>#DIV/0!</v>
      </c>
      <c r="CR100" s="10" t="e">
        <f t="shared" si="29"/>
        <v>#DIV/0!</v>
      </c>
    </row>
    <row r="101" spans="1:96" ht="12.75">
      <c r="A101" s="44">
        <v>9.87</v>
      </c>
      <c r="G101" s="12" t="e">
        <f t="shared" si="24"/>
        <v>#DIV/0!</v>
      </c>
      <c r="H101" s="12" t="e">
        <f t="shared" si="25"/>
        <v>#DIV/0!</v>
      </c>
      <c r="O101" s="48"/>
      <c r="AC101" s="36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36" t="e">
        <f t="shared" si="26"/>
        <v>#DIV/0!</v>
      </c>
      <c r="AT101" s="12" t="e">
        <f t="shared" si="27"/>
        <v>#DIV/0!</v>
      </c>
      <c r="BL101" s="10"/>
      <c r="BM101" s="36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12" t="e">
        <f t="shared" si="28"/>
        <v>#DIV/0!</v>
      </c>
      <c r="CR101" s="10" t="e">
        <f t="shared" si="29"/>
        <v>#DIV/0!</v>
      </c>
    </row>
    <row r="102" spans="1:96" ht="12.75">
      <c r="A102" s="44">
        <v>8.97</v>
      </c>
      <c r="G102" s="12" t="e">
        <f t="shared" si="24"/>
        <v>#DIV/0!</v>
      </c>
      <c r="H102" s="12" t="e">
        <f t="shared" si="25"/>
        <v>#DIV/0!</v>
      </c>
      <c r="O102" s="48"/>
      <c r="AC102" s="36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36" t="e">
        <f t="shared" si="26"/>
        <v>#DIV/0!</v>
      </c>
      <c r="AT102" s="12" t="e">
        <f t="shared" si="27"/>
        <v>#DIV/0!</v>
      </c>
      <c r="BL102" s="10"/>
      <c r="BM102" s="36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12" t="e">
        <f t="shared" si="28"/>
        <v>#DIV/0!</v>
      </c>
      <c r="CR102" s="10" t="e">
        <f t="shared" si="29"/>
        <v>#DIV/0!</v>
      </c>
    </row>
    <row r="103" spans="1:96" ht="12.75">
      <c r="A103" s="44">
        <v>2.31</v>
      </c>
      <c r="G103" s="12" t="e">
        <f t="shared" si="24"/>
        <v>#DIV/0!</v>
      </c>
      <c r="H103" s="12" t="e">
        <f t="shared" si="25"/>
        <v>#DIV/0!</v>
      </c>
      <c r="O103" s="48"/>
      <c r="AC103" s="36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36" t="e">
        <f t="shared" si="26"/>
        <v>#DIV/0!</v>
      </c>
      <c r="AT103" s="12" t="e">
        <f t="shared" si="27"/>
        <v>#DIV/0!</v>
      </c>
      <c r="BL103" s="10"/>
      <c r="BM103" s="36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12" t="e">
        <f t="shared" si="28"/>
        <v>#DIV/0!</v>
      </c>
      <c r="CR103" s="10" t="e">
        <f t="shared" si="29"/>
        <v>#DIV/0!</v>
      </c>
    </row>
    <row r="104" spans="1:96" ht="12.75">
      <c r="A104" s="44">
        <v>12.2</v>
      </c>
      <c r="G104" s="12" t="e">
        <f t="shared" si="24"/>
        <v>#DIV/0!</v>
      </c>
      <c r="H104" s="12" t="e">
        <f t="shared" si="25"/>
        <v>#DIV/0!</v>
      </c>
      <c r="O104" s="48"/>
      <c r="AC104" s="36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36" t="e">
        <f t="shared" si="26"/>
        <v>#DIV/0!</v>
      </c>
      <c r="AT104" s="12" t="e">
        <f t="shared" si="27"/>
        <v>#DIV/0!</v>
      </c>
      <c r="BL104" s="10"/>
      <c r="BM104" s="36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12" t="e">
        <f t="shared" si="28"/>
        <v>#DIV/0!</v>
      </c>
      <c r="CR104" s="10" t="e">
        <f t="shared" si="29"/>
        <v>#DIV/0!</v>
      </c>
    </row>
    <row r="105" spans="1:96" ht="12.75">
      <c r="A105" s="44">
        <v>5.02</v>
      </c>
      <c r="G105" s="12" t="e">
        <f t="shared" si="24"/>
        <v>#DIV/0!</v>
      </c>
      <c r="H105" s="12" t="e">
        <f t="shared" si="25"/>
        <v>#DIV/0!</v>
      </c>
      <c r="O105" s="48"/>
      <c r="AC105" s="36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36" t="e">
        <f t="shared" si="26"/>
        <v>#DIV/0!</v>
      </c>
      <c r="AT105" s="12" t="e">
        <f t="shared" si="27"/>
        <v>#DIV/0!</v>
      </c>
      <c r="BL105" s="10"/>
      <c r="BM105" s="36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12" t="e">
        <f t="shared" si="28"/>
        <v>#DIV/0!</v>
      </c>
      <c r="CR105" s="10" t="e">
        <f t="shared" si="29"/>
        <v>#DIV/0!</v>
      </c>
    </row>
    <row r="106" spans="1:96" ht="12.75">
      <c r="A106" s="44">
        <v>4.02</v>
      </c>
      <c r="G106" s="12" t="e">
        <f t="shared" si="24"/>
        <v>#DIV/0!</v>
      </c>
      <c r="H106" s="12" t="e">
        <f t="shared" si="25"/>
        <v>#DIV/0!</v>
      </c>
      <c r="O106" s="48"/>
      <c r="AC106" s="36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36" t="e">
        <f t="shared" si="26"/>
        <v>#DIV/0!</v>
      </c>
      <c r="AT106" s="12" t="e">
        <f t="shared" si="27"/>
        <v>#DIV/0!</v>
      </c>
      <c r="BL106" s="10"/>
      <c r="BM106" s="36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12" t="e">
        <f t="shared" si="28"/>
        <v>#DIV/0!</v>
      </c>
      <c r="CR106" s="10" t="e">
        <f t="shared" si="29"/>
        <v>#DIV/0!</v>
      </c>
    </row>
    <row r="107" spans="1:96" ht="12.75">
      <c r="A107" s="44">
        <v>10.15</v>
      </c>
      <c r="G107" s="12" t="e">
        <f t="shared" si="24"/>
        <v>#DIV/0!</v>
      </c>
      <c r="H107" s="12" t="e">
        <f t="shared" si="25"/>
        <v>#DIV/0!</v>
      </c>
      <c r="O107" s="48"/>
      <c r="AC107" s="36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36" t="e">
        <f t="shared" si="26"/>
        <v>#DIV/0!</v>
      </c>
      <c r="AT107" s="12" t="e">
        <f t="shared" si="27"/>
        <v>#DIV/0!</v>
      </c>
      <c r="BL107" s="10"/>
      <c r="BM107" s="36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12" t="e">
        <f t="shared" si="28"/>
        <v>#DIV/0!</v>
      </c>
      <c r="CR107" s="10" t="e">
        <f t="shared" si="29"/>
        <v>#DIV/0!</v>
      </c>
    </row>
    <row r="108" spans="1:96" ht="12.75">
      <c r="A108" s="44">
        <v>4.33</v>
      </c>
      <c r="G108" s="12" t="e">
        <f t="shared" si="24"/>
        <v>#DIV/0!</v>
      </c>
      <c r="H108" s="12" t="e">
        <f t="shared" si="25"/>
        <v>#DIV/0!</v>
      </c>
      <c r="O108" s="48"/>
      <c r="AC108" s="36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36" t="e">
        <f t="shared" si="26"/>
        <v>#DIV/0!</v>
      </c>
      <c r="AT108" s="12" t="e">
        <f t="shared" si="27"/>
        <v>#DIV/0!</v>
      </c>
      <c r="BL108" s="10"/>
      <c r="BM108" s="36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12" t="e">
        <f t="shared" si="28"/>
        <v>#DIV/0!</v>
      </c>
      <c r="CR108" s="10" t="e">
        <f t="shared" si="29"/>
        <v>#DIV/0!</v>
      </c>
    </row>
    <row r="109" spans="1:96" ht="12.75">
      <c r="A109" s="44">
        <v>5.48</v>
      </c>
      <c r="G109" s="12" t="e">
        <f t="shared" si="24"/>
        <v>#DIV/0!</v>
      </c>
      <c r="H109" s="12" t="e">
        <f t="shared" si="25"/>
        <v>#DIV/0!</v>
      </c>
      <c r="O109" s="48"/>
      <c r="AC109" s="36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36" t="e">
        <f t="shared" si="26"/>
        <v>#DIV/0!</v>
      </c>
      <c r="AT109" s="12" t="e">
        <f t="shared" si="27"/>
        <v>#DIV/0!</v>
      </c>
      <c r="BL109" s="10"/>
      <c r="BM109" s="36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12" t="e">
        <f t="shared" si="28"/>
        <v>#DIV/0!</v>
      </c>
      <c r="CR109" s="10" t="e">
        <f t="shared" si="29"/>
        <v>#DIV/0!</v>
      </c>
    </row>
    <row r="110" spans="1:96" ht="12.75">
      <c r="A110" s="44">
        <v>10.73</v>
      </c>
      <c r="G110" s="12" t="e">
        <f t="shared" si="24"/>
        <v>#DIV/0!</v>
      </c>
      <c r="H110" s="12" t="e">
        <f t="shared" si="25"/>
        <v>#DIV/0!</v>
      </c>
      <c r="O110" s="48"/>
      <c r="AC110" s="36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36" t="e">
        <f t="shared" si="26"/>
        <v>#DIV/0!</v>
      </c>
      <c r="AT110" s="12" t="e">
        <f t="shared" si="27"/>
        <v>#DIV/0!</v>
      </c>
      <c r="BL110" s="10"/>
      <c r="BM110" s="36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12" t="e">
        <f t="shared" si="28"/>
        <v>#DIV/0!</v>
      </c>
      <c r="CR110" s="10" t="e">
        <f t="shared" si="29"/>
        <v>#DIV/0!</v>
      </c>
    </row>
    <row r="111" spans="1:96" ht="12.75">
      <c r="A111" s="44">
        <v>7.04</v>
      </c>
      <c r="G111" s="12" t="e">
        <f t="shared" si="24"/>
        <v>#DIV/0!</v>
      </c>
      <c r="H111" s="12" t="e">
        <f t="shared" si="25"/>
        <v>#DIV/0!</v>
      </c>
      <c r="O111" s="48"/>
      <c r="AC111" s="36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36" t="e">
        <f t="shared" si="26"/>
        <v>#DIV/0!</v>
      </c>
      <c r="AT111" s="12" t="e">
        <f t="shared" si="27"/>
        <v>#DIV/0!</v>
      </c>
      <c r="BL111" s="10"/>
      <c r="BM111" s="36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12" t="e">
        <f t="shared" si="28"/>
        <v>#DIV/0!</v>
      </c>
      <c r="CR111" s="10" t="e">
        <f t="shared" si="29"/>
        <v>#DIV/0!</v>
      </c>
    </row>
    <row r="112" spans="1:96" ht="12.75">
      <c r="A112" s="44">
        <v>3.61</v>
      </c>
      <c r="G112" s="12" t="e">
        <f t="shared" si="24"/>
        <v>#DIV/0!</v>
      </c>
      <c r="H112" s="12" t="e">
        <f t="shared" si="25"/>
        <v>#DIV/0!</v>
      </c>
      <c r="O112" s="48"/>
      <c r="AC112" s="36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36" t="e">
        <f t="shared" si="26"/>
        <v>#DIV/0!</v>
      </c>
      <c r="AT112" s="12" t="e">
        <f t="shared" si="27"/>
        <v>#DIV/0!</v>
      </c>
      <c r="BL112" s="10"/>
      <c r="BM112" s="36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12" t="e">
        <f t="shared" si="28"/>
        <v>#DIV/0!</v>
      </c>
      <c r="CR112" s="10" t="e">
        <f t="shared" si="29"/>
        <v>#DIV/0!</v>
      </c>
    </row>
    <row r="113" spans="1:96" ht="12.75">
      <c r="A113" s="44">
        <v>5.93</v>
      </c>
      <c r="G113" s="12" t="e">
        <f t="shared" si="24"/>
        <v>#DIV/0!</v>
      </c>
      <c r="H113" s="12" t="e">
        <f t="shared" si="25"/>
        <v>#DIV/0!</v>
      </c>
      <c r="O113" s="48"/>
      <c r="AC113" s="36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36" t="e">
        <f t="shared" si="26"/>
        <v>#DIV/0!</v>
      </c>
      <c r="AT113" s="12" t="e">
        <f t="shared" si="27"/>
        <v>#DIV/0!</v>
      </c>
      <c r="BL113" s="10"/>
      <c r="BM113" s="36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12" t="e">
        <f t="shared" si="28"/>
        <v>#DIV/0!</v>
      </c>
      <c r="CR113" s="10" t="e">
        <f t="shared" si="29"/>
        <v>#DIV/0!</v>
      </c>
    </row>
    <row r="114" spans="1:96" ht="12.75">
      <c r="A114" s="44">
        <v>5.32</v>
      </c>
      <c r="G114" s="12" t="e">
        <f t="shared" si="24"/>
        <v>#DIV/0!</v>
      </c>
      <c r="H114" s="12" t="e">
        <f t="shared" si="25"/>
        <v>#DIV/0!</v>
      </c>
      <c r="O114" s="48"/>
      <c r="AC114" s="36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36" t="e">
        <f t="shared" si="26"/>
        <v>#DIV/0!</v>
      </c>
      <c r="AT114" s="12" t="e">
        <f t="shared" si="27"/>
        <v>#DIV/0!</v>
      </c>
      <c r="BL114" s="10"/>
      <c r="BM114" s="36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12" t="e">
        <f t="shared" si="28"/>
        <v>#DIV/0!</v>
      </c>
      <c r="CR114" s="10" t="e">
        <f t="shared" si="29"/>
        <v>#DIV/0!</v>
      </c>
    </row>
    <row r="115" spans="1:96" ht="12.75">
      <c r="A115" s="44">
        <v>10.92</v>
      </c>
      <c r="G115" s="12" t="e">
        <f t="shared" si="24"/>
        <v>#DIV/0!</v>
      </c>
      <c r="H115" s="12" t="e">
        <f t="shared" si="25"/>
        <v>#DIV/0!</v>
      </c>
      <c r="O115" s="48"/>
      <c r="AC115" s="36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36" t="e">
        <f t="shared" si="26"/>
        <v>#DIV/0!</v>
      </c>
      <c r="AT115" s="12" t="e">
        <f t="shared" si="27"/>
        <v>#DIV/0!</v>
      </c>
      <c r="BL115" s="10"/>
      <c r="BM115" s="36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12" t="e">
        <f t="shared" si="28"/>
        <v>#DIV/0!</v>
      </c>
      <c r="CR115" s="10" t="e">
        <f t="shared" si="29"/>
        <v>#DIV/0!</v>
      </c>
    </row>
    <row r="116" spans="1:96" ht="12.75">
      <c r="A116" s="44">
        <v>4.43</v>
      </c>
      <c r="G116" s="12" t="e">
        <f t="shared" si="24"/>
        <v>#DIV/0!</v>
      </c>
      <c r="H116" s="12" t="e">
        <f t="shared" si="25"/>
        <v>#DIV/0!</v>
      </c>
      <c r="O116" s="48"/>
      <c r="AC116" s="36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36" t="e">
        <f t="shared" si="26"/>
        <v>#DIV/0!</v>
      </c>
      <c r="AT116" s="12" t="e">
        <f t="shared" si="27"/>
        <v>#DIV/0!</v>
      </c>
      <c r="BL116" s="10"/>
      <c r="BM116" s="36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12" t="e">
        <f t="shared" si="28"/>
        <v>#DIV/0!</v>
      </c>
      <c r="CR116" s="10" t="e">
        <f t="shared" si="29"/>
        <v>#DIV/0!</v>
      </c>
    </row>
    <row r="117" spans="1:96" ht="12.75">
      <c r="A117" s="44">
        <v>5.23</v>
      </c>
      <c r="G117" s="12" t="e">
        <f t="shared" si="24"/>
        <v>#DIV/0!</v>
      </c>
      <c r="H117" s="12" t="e">
        <f t="shared" si="25"/>
        <v>#DIV/0!</v>
      </c>
      <c r="O117" s="48"/>
      <c r="AC117" s="36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36" t="e">
        <f t="shared" si="26"/>
        <v>#DIV/0!</v>
      </c>
      <c r="AT117" s="12" t="e">
        <f t="shared" si="27"/>
        <v>#DIV/0!</v>
      </c>
      <c r="BL117" s="10"/>
      <c r="BM117" s="36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12" t="e">
        <f t="shared" si="28"/>
        <v>#DIV/0!</v>
      </c>
      <c r="CR117" s="10" t="e">
        <f t="shared" si="29"/>
        <v>#DIV/0!</v>
      </c>
    </row>
    <row r="118" spans="1:96" ht="12.75">
      <c r="A118" s="44">
        <v>6.9</v>
      </c>
      <c r="G118" s="12" t="e">
        <f t="shared" si="24"/>
        <v>#DIV/0!</v>
      </c>
      <c r="H118" s="12" t="e">
        <f t="shared" si="25"/>
        <v>#DIV/0!</v>
      </c>
      <c r="O118" s="48"/>
      <c r="AC118" s="36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36" t="e">
        <f t="shared" si="26"/>
        <v>#DIV/0!</v>
      </c>
      <c r="AT118" s="12" t="e">
        <f t="shared" si="27"/>
        <v>#DIV/0!</v>
      </c>
      <c r="BL118" s="10"/>
      <c r="BM118" s="36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12" t="e">
        <f t="shared" si="28"/>
        <v>#DIV/0!</v>
      </c>
      <c r="CR118" s="10" t="e">
        <f t="shared" si="29"/>
        <v>#DIV/0!</v>
      </c>
    </row>
    <row r="119" spans="1:96" ht="12.75">
      <c r="A119" s="44">
        <v>3.99</v>
      </c>
      <c r="G119" s="12" t="e">
        <f t="shared" si="24"/>
        <v>#DIV/0!</v>
      </c>
      <c r="H119" s="12" t="e">
        <f t="shared" si="25"/>
        <v>#DIV/0!</v>
      </c>
      <c r="O119" s="48"/>
      <c r="AC119" s="36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36" t="e">
        <f t="shared" si="26"/>
        <v>#DIV/0!</v>
      </c>
      <c r="AT119" s="12" t="e">
        <f t="shared" si="27"/>
        <v>#DIV/0!</v>
      </c>
      <c r="BL119" s="10"/>
      <c r="BM119" s="36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12" t="e">
        <f t="shared" si="28"/>
        <v>#DIV/0!</v>
      </c>
      <c r="CR119" s="10" t="e">
        <f t="shared" si="29"/>
        <v>#DIV/0!</v>
      </c>
    </row>
    <row r="120" spans="1:96" ht="12.75">
      <c r="A120" s="44">
        <v>15.48</v>
      </c>
      <c r="G120" s="12" t="e">
        <f t="shared" si="24"/>
        <v>#DIV/0!</v>
      </c>
      <c r="H120" s="12" t="e">
        <f t="shared" si="25"/>
        <v>#DIV/0!</v>
      </c>
      <c r="O120" s="48"/>
      <c r="AC120" s="36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36" t="e">
        <f t="shared" si="26"/>
        <v>#DIV/0!</v>
      </c>
      <c r="AT120" s="12" t="e">
        <f t="shared" si="27"/>
        <v>#DIV/0!</v>
      </c>
      <c r="BL120" s="10"/>
      <c r="BM120" s="36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12" t="e">
        <f t="shared" si="28"/>
        <v>#DIV/0!</v>
      </c>
      <c r="CR120" s="10" t="e">
        <f t="shared" si="29"/>
        <v>#DIV/0!</v>
      </c>
    </row>
    <row r="121" spans="1:96" ht="12.75">
      <c r="A121" s="44">
        <v>9.64</v>
      </c>
      <c r="G121" s="12" t="e">
        <f t="shared" si="24"/>
        <v>#DIV/0!</v>
      </c>
      <c r="H121" s="12" t="e">
        <f t="shared" si="25"/>
        <v>#DIV/0!</v>
      </c>
      <c r="O121" s="48"/>
      <c r="AC121" s="36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36" t="e">
        <f t="shared" si="26"/>
        <v>#DIV/0!</v>
      </c>
      <c r="AT121" s="12" t="e">
        <f t="shared" si="27"/>
        <v>#DIV/0!</v>
      </c>
      <c r="BL121" s="10"/>
      <c r="BM121" s="36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12" t="e">
        <f t="shared" si="28"/>
        <v>#DIV/0!</v>
      </c>
      <c r="CR121" s="10" t="e">
        <f t="shared" si="29"/>
        <v>#DIV/0!</v>
      </c>
    </row>
    <row r="122" spans="1:96" ht="12.75">
      <c r="A122" s="44">
        <v>1.85</v>
      </c>
      <c r="G122" s="12" t="e">
        <f t="shared" si="24"/>
        <v>#DIV/0!</v>
      </c>
      <c r="H122" s="12" t="e">
        <f t="shared" si="25"/>
        <v>#DIV/0!</v>
      </c>
      <c r="O122" s="48"/>
      <c r="AC122" s="36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36" t="e">
        <f t="shared" si="26"/>
        <v>#DIV/0!</v>
      </c>
      <c r="AT122" s="12" t="e">
        <f t="shared" si="27"/>
        <v>#DIV/0!</v>
      </c>
      <c r="BL122" s="10"/>
      <c r="BM122" s="36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12" t="e">
        <f t="shared" si="28"/>
        <v>#DIV/0!</v>
      </c>
      <c r="CR122" s="10" t="e">
        <f t="shared" si="29"/>
        <v>#DIV/0!</v>
      </c>
    </row>
    <row r="123" spans="1:96" ht="12.75">
      <c r="A123" s="44">
        <v>6.36</v>
      </c>
      <c r="G123" s="12" t="e">
        <f t="shared" si="24"/>
        <v>#DIV/0!</v>
      </c>
      <c r="H123" s="12" t="e">
        <f t="shared" si="25"/>
        <v>#DIV/0!</v>
      </c>
      <c r="O123" s="48"/>
      <c r="AC123" s="36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36" t="e">
        <f t="shared" si="26"/>
        <v>#DIV/0!</v>
      </c>
      <c r="AT123" s="12" t="e">
        <f t="shared" si="27"/>
        <v>#DIV/0!</v>
      </c>
      <c r="BL123" s="10"/>
      <c r="BM123" s="36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12" t="e">
        <f t="shared" si="28"/>
        <v>#DIV/0!</v>
      </c>
      <c r="CR123" s="10" t="e">
        <f t="shared" si="29"/>
        <v>#DIV/0!</v>
      </c>
    </row>
    <row r="124" spans="1:96" ht="12.75">
      <c r="A124" s="44">
        <v>1.98</v>
      </c>
      <c r="G124" s="12" t="e">
        <f t="shared" si="24"/>
        <v>#DIV/0!</v>
      </c>
      <c r="H124" s="12" t="e">
        <f t="shared" si="25"/>
        <v>#DIV/0!</v>
      </c>
      <c r="O124" s="48"/>
      <c r="AC124" s="36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36" t="e">
        <f t="shared" si="26"/>
        <v>#DIV/0!</v>
      </c>
      <c r="AT124" s="12" t="e">
        <f t="shared" si="27"/>
        <v>#DIV/0!</v>
      </c>
      <c r="BL124" s="10"/>
      <c r="BM124" s="36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12" t="e">
        <f t="shared" si="28"/>
        <v>#DIV/0!</v>
      </c>
      <c r="CR124" s="10" t="e">
        <f t="shared" si="29"/>
        <v>#DIV/0!</v>
      </c>
    </row>
    <row r="125" spans="1:96" ht="12.75">
      <c r="A125" s="44">
        <v>3.8</v>
      </c>
      <c r="G125" s="12" t="e">
        <f t="shared" si="24"/>
        <v>#DIV/0!</v>
      </c>
      <c r="H125" s="12" t="e">
        <f t="shared" si="25"/>
        <v>#DIV/0!</v>
      </c>
      <c r="O125" s="48"/>
      <c r="AC125" s="36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36" t="e">
        <f t="shared" si="26"/>
        <v>#DIV/0!</v>
      </c>
      <c r="AT125" s="12" t="e">
        <f t="shared" si="27"/>
        <v>#DIV/0!</v>
      </c>
      <c r="BL125" s="10"/>
      <c r="BM125" s="36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12" t="e">
        <f t="shared" si="28"/>
        <v>#DIV/0!</v>
      </c>
      <c r="CR125" s="10" t="e">
        <f t="shared" si="29"/>
        <v>#DIV/0!</v>
      </c>
    </row>
    <row r="126" spans="1:96" ht="12.75">
      <c r="A126" s="44">
        <v>2.96</v>
      </c>
      <c r="G126" s="12" t="e">
        <f t="shared" si="24"/>
        <v>#DIV/0!</v>
      </c>
      <c r="H126" s="12" t="e">
        <f t="shared" si="25"/>
        <v>#DIV/0!</v>
      </c>
      <c r="O126" s="48"/>
      <c r="AC126" s="36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36" t="e">
        <f t="shared" si="26"/>
        <v>#DIV/0!</v>
      </c>
      <c r="AT126" s="12" t="e">
        <f t="shared" si="27"/>
        <v>#DIV/0!</v>
      </c>
      <c r="BL126" s="10"/>
      <c r="BM126" s="36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12" t="e">
        <f t="shared" si="28"/>
        <v>#DIV/0!</v>
      </c>
      <c r="CR126" s="10" t="e">
        <f t="shared" si="29"/>
        <v>#DIV/0!</v>
      </c>
    </row>
    <row r="127" spans="1:96" ht="12.75">
      <c r="A127" s="44">
        <v>7.77</v>
      </c>
      <c r="G127" s="12" t="e">
        <f t="shared" si="24"/>
        <v>#DIV/0!</v>
      </c>
      <c r="H127" s="12" t="e">
        <f t="shared" si="25"/>
        <v>#DIV/0!</v>
      </c>
      <c r="O127" s="48"/>
      <c r="AC127" s="36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36" t="e">
        <f t="shared" si="26"/>
        <v>#DIV/0!</v>
      </c>
      <c r="AT127" s="12" t="e">
        <f t="shared" si="27"/>
        <v>#DIV/0!</v>
      </c>
      <c r="BL127" s="10"/>
      <c r="BM127" s="36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12" t="e">
        <f t="shared" si="28"/>
        <v>#DIV/0!</v>
      </c>
      <c r="CR127" s="10" t="e">
        <f t="shared" si="29"/>
        <v>#DIV/0!</v>
      </c>
    </row>
    <row r="128" spans="1:96" ht="12.75">
      <c r="A128" s="44">
        <v>11.37</v>
      </c>
      <c r="G128" s="12" t="e">
        <f t="shared" si="24"/>
        <v>#DIV/0!</v>
      </c>
      <c r="H128" s="12" t="e">
        <f t="shared" si="25"/>
        <v>#DIV/0!</v>
      </c>
      <c r="O128" s="48"/>
      <c r="AC128" s="36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36" t="e">
        <f t="shared" si="26"/>
        <v>#DIV/0!</v>
      </c>
      <c r="AT128" s="12" t="e">
        <f t="shared" si="27"/>
        <v>#DIV/0!</v>
      </c>
      <c r="BL128" s="10"/>
      <c r="BM128" s="36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12" t="e">
        <f t="shared" si="28"/>
        <v>#DIV/0!</v>
      </c>
      <c r="CR128" s="10" t="e">
        <f t="shared" si="29"/>
        <v>#DIV/0!</v>
      </c>
    </row>
    <row r="129" spans="1:96" ht="12.75">
      <c r="A129" s="44">
        <v>10.1</v>
      </c>
      <c r="G129" s="12" t="e">
        <f t="shared" si="24"/>
        <v>#DIV/0!</v>
      </c>
      <c r="H129" s="12" t="e">
        <f t="shared" si="25"/>
        <v>#DIV/0!</v>
      </c>
      <c r="O129" s="48"/>
      <c r="AC129" s="36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36" t="e">
        <f t="shared" si="26"/>
        <v>#DIV/0!</v>
      </c>
      <c r="AT129" s="12" t="e">
        <f t="shared" si="27"/>
        <v>#DIV/0!</v>
      </c>
      <c r="BL129" s="10"/>
      <c r="BM129" s="36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12" t="e">
        <f t="shared" si="28"/>
        <v>#DIV/0!</v>
      </c>
      <c r="CR129" s="10" t="e">
        <f t="shared" si="29"/>
        <v>#DIV/0!</v>
      </c>
    </row>
    <row r="130" spans="1:96" ht="12.75">
      <c r="A130" s="44">
        <v>8.8</v>
      </c>
      <c r="G130" s="12" t="e">
        <f t="shared" si="24"/>
        <v>#DIV/0!</v>
      </c>
      <c r="H130" s="12" t="e">
        <f t="shared" si="25"/>
        <v>#DIV/0!</v>
      </c>
      <c r="O130" s="48"/>
      <c r="AC130" s="36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36" t="e">
        <f t="shared" si="26"/>
        <v>#DIV/0!</v>
      </c>
      <c r="AT130" s="12" t="e">
        <f t="shared" si="27"/>
        <v>#DIV/0!</v>
      </c>
      <c r="BL130" s="10"/>
      <c r="BM130" s="36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12" t="e">
        <f t="shared" si="28"/>
        <v>#DIV/0!</v>
      </c>
      <c r="CR130" s="10" t="e">
        <f t="shared" si="29"/>
        <v>#DIV/0!</v>
      </c>
    </row>
    <row r="131" spans="1:96" ht="12.75">
      <c r="A131" s="44">
        <v>8.38</v>
      </c>
      <c r="G131" s="12" t="e">
        <f t="shared" si="24"/>
        <v>#DIV/0!</v>
      </c>
      <c r="H131" s="12" t="e">
        <f t="shared" si="25"/>
        <v>#DIV/0!</v>
      </c>
      <c r="O131" s="48"/>
      <c r="AC131" s="36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36" t="e">
        <f t="shared" si="26"/>
        <v>#DIV/0!</v>
      </c>
      <c r="AT131" s="12" t="e">
        <f t="shared" si="27"/>
        <v>#DIV/0!</v>
      </c>
      <c r="BL131" s="10"/>
      <c r="BM131" s="36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12" t="e">
        <f t="shared" si="28"/>
        <v>#DIV/0!</v>
      </c>
      <c r="CR131" s="10" t="e">
        <f t="shared" si="29"/>
        <v>#DIV/0!</v>
      </c>
    </row>
    <row r="132" spans="1:96" ht="12.75">
      <c r="A132" s="44">
        <v>11.94</v>
      </c>
      <c r="G132" s="12" t="e">
        <f t="shared" si="24"/>
        <v>#DIV/0!</v>
      </c>
      <c r="H132" s="12" t="e">
        <f t="shared" si="25"/>
        <v>#DIV/0!</v>
      </c>
      <c r="O132" s="48"/>
      <c r="AC132" s="36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36" t="e">
        <f t="shared" si="26"/>
        <v>#DIV/0!</v>
      </c>
      <c r="AT132" s="12" t="e">
        <f t="shared" si="27"/>
        <v>#DIV/0!</v>
      </c>
      <c r="BL132" s="10"/>
      <c r="BM132" s="36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12" t="e">
        <f t="shared" si="28"/>
        <v>#DIV/0!</v>
      </c>
      <c r="CR132" s="10" t="e">
        <f t="shared" si="29"/>
        <v>#DIV/0!</v>
      </c>
    </row>
    <row r="133" spans="1:96" ht="12.75">
      <c r="A133" s="44">
        <v>2.4</v>
      </c>
      <c r="G133" s="12" t="e">
        <f t="shared" si="24"/>
        <v>#DIV/0!</v>
      </c>
      <c r="H133" s="12" t="e">
        <f t="shared" si="25"/>
        <v>#DIV/0!</v>
      </c>
      <c r="O133" s="48"/>
      <c r="AC133" s="36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36" t="e">
        <f t="shared" si="26"/>
        <v>#DIV/0!</v>
      </c>
      <c r="AT133" s="12" t="e">
        <f t="shared" si="27"/>
        <v>#DIV/0!</v>
      </c>
      <c r="BL133" s="10"/>
      <c r="BM133" s="36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12" t="e">
        <f t="shared" si="28"/>
        <v>#DIV/0!</v>
      </c>
      <c r="CR133" s="10" t="e">
        <f t="shared" si="29"/>
        <v>#DIV/0!</v>
      </c>
    </row>
    <row r="134" spans="1:96" ht="12.75">
      <c r="A134" s="44">
        <v>4.41</v>
      </c>
      <c r="G134" s="12" t="e">
        <f t="shared" si="24"/>
        <v>#DIV/0!</v>
      </c>
      <c r="H134" s="12" t="e">
        <f t="shared" si="25"/>
        <v>#DIV/0!</v>
      </c>
      <c r="O134" s="48"/>
      <c r="AC134" s="36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36" t="e">
        <f t="shared" si="26"/>
        <v>#DIV/0!</v>
      </c>
      <c r="AT134" s="12" t="e">
        <f t="shared" si="27"/>
        <v>#DIV/0!</v>
      </c>
      <c r="BL134" s="10"/>
      <c r="BM134" s="36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12" t="e">
        <f t="shared" si="28"/>
        <v>#DIV/0!</v>
      </c>
      <c r="CR134" s="10" t="e">
        <f t="shared" si="29"/>
        <v>#DIV/0!</v>
      </c>
    </row>
    <row r="135" spans="1:96" ht="12.75">
      <c r="A135" s="44">
        <v>6.75</v>
      </c>
      <c r="G135" s="12" t="e">
        <f t="shared" si="24"/>
        <v>#DIV/0!</v>
      </c>
      <c r="H135" s="12" t="e">
        <f t="shared" si="25"/>
        <v>#DIV/0!</v>
      </c>
      <c r="O135" s="48"/>
      <c r="AC135" s="36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36" t="e">
        <f t="shared" si="26"/>
        <v>#DIV/0!</v>
      </c>
      <c r="AT135" s="12" t="e">
        <f t="shared" si="27"/>
        <v>#DIV/0!</v>
      </c>
      <c r="BL135" s="10"/>
      <c r="BM135" s="36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12" t="e">
        <f t="shared" si="28"/>
        <v>#DIV/0!</v>
      </c>
      <c r="CR135" s="10" t="e">
        <f t="shared" si="29"/>
        <v>#DIV/0!</v>
      </c>
    </row>
    <row r="136" spans="1:96" ht="12.75">
      <c r="A136" s="44">
        <v>2.12</v>
      </c>
      <c r="G136" s="12" t="e">
        <f t="shared" si="24"/>
        <v>#DIV/0!</v>
      </c>
      <c r="H136" s="12" t="e">
        <f t="shared" si="25"/>
        <v>#DIV/0!</v>
      </c>
      <c r="O136" s="48"/>
      <c r="AC136" s="36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36" t="e">
        <f t="shared" si="26"/>
        <v>#DIV/0!</v>
      </c>
      <c r="AT136" s="12" t="e">
        <f t="shared" si="27"/>
        <v>#DIV/0!</v>
      </c>
      <c r="BL136" s="10"/>
      <c r="BM136" s="36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12" t="e">
        <f t="shared" si="28"/>
        <v>#DIV/0!</v>
      </c>
      <c r="CR136" s="10" t="e">
        <f t="shared" si="29"/>
        <v>#DIV/0!</v>
      </c>
    </row>
    <row r="137" spans="1:96" ht="12.75">
      <c r="A137" s="44">
        <v>10.24</v>
      </c>
      <c r="G137" s="12" t="e">
        <f t="shared" si="24"/>
        <v>#DIV/0!</v>
      </c>
      <c r="H137" s="12" t="e">
        <f t="shared" si="25"/>
        <v>#DIV/0!</v>
      </c>
      <c r="O137" s="48"/>
      <c r="AC137" s="36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36" t="e">
        <f t="shared" si="26"/>
        <v>#DIV/0!</v>
      </c>
      <c r="AT137" s="12" t="e">
        <f t="shared" si="27"/>
        <v>#DIV/0!</v>
      </c>
      <c r="BL137" s="10"/>
      <c r="BM137" s="36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12" t="e">
        <f t="shared" si="28"/>
        <v>#DIV/0!</v>
      </c>
      <c r="CR137" s="10" t="e">
        <f t="shared" si="29"/>
        <v>#DIV/0!</v>
      </c>
    </row>
    <row r="138" spans="1:96" ht="12.75">
      <c r="A138" s="44">
        <v>8.25</v>
      </c>
      <c r="G138" s="12" t="e">
        <f t="shared" si="24"/>
        <v>#DIV/0!</v>
      </c>
      <c r="H138" s="12" t="e">
        <f t="shared" si="25"/>
        <v>#DIV/0!</v>
      </c>
      <c r="O138" s="48"/>
      <c r="AC138" s="36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36" t="e">
        <f t="shared" si="26"/>
        <v>#DIV/0!</v>
      </c>
      <c r="AT138" s="12" t="e">
        <f t="shared" si="27"/>
        <v>#DIV/0!</v>
      </c>
      <c r="BL138" s="10"/>
      <c r="BM138" s="36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12" t="e">
        <f t="shared" si="28"/>
        <v>#DIV/0!</v>
      </c>
      <c r="CR138" s="10" t="e">
        <f t="shared" si="29"/>
        <v>#DIV/0!</v>
      </c>
    </row>
    <row r="139" spans="1:96" ht="12.75">
      <c r="A139" s="44">
        <v>9.6</v>
      </c>
      <c r="G139" s="12" t="e">
        <f t="shared" si="24"/>
        <v>#DIV/0!</v>
      </c>
      <c r="H139" s="12" t="e">
        <f t="shared" si="25"/>
        <v>#DIV/0!</v>
      </c>
      <c r="O139" s="48"/>
      <c r="AC139" s="36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36" t="e">
        <f t="shared" si="26"/>
        <v>#DIV/0!</v>
      </c>
      <c r="AT139" s="12" t="e">
        <f t="shared" si="27"/>
        <v>#DIV/0!</v>
      </c>
      <c r="BL139" s="10"/>
      <c r="BM139" s="36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12" t="e">
        <f t="shared" si="28"/>
        <v>#DIV/0!</v>
      </c>
      <c r="CR139" s="10" t="e">
        <f t="shared" si="29"/>
        <v>#DIV/0!</v>
      </c>
    </row>
    <row r="140" spans="1:96" ht="12.75">
      <c r="A140" s="44">
        <v>6.72</v>
      </c>
      <c r="G140" s="12" t="e">
        <f t="shared" si="24"/>
        <v>#DIV/0!</v>
      </c>
      <c r="H140" s="12" t="e">
        <f t="shared" si="25"/>
        <v>#DIV/0!</v>
      </c>
      <c r="O140" s="48"/>
      <c r="AC140" s="36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36" t="e">
        <f t="shared" si="26"/>
        <v>#DIV/0!</v>
      </c>
      <c r="AT140" s="12" t="e">
        <f t="shared" si="27"/>
        <v>#DIV/0!</v>
      </c>
      <c r="BL140" s="10"/>
      <c r="BM140" s="36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12" t="e">
        <f t="shared" si="28"/>
        <v>#DIV/0!</v>
      </c>
      <c r="CR140" s="10" t="e">
        <f t="shared" si="29"/>
        <v>#DIV/0!</v>
      </c>
    </row>
    <row r="141" spans="1:96" ht="12.75">
      <c r="A141" s="44">
        <v>8.46</v>
      </c>
      <c r="G141" s="12" t="e">
        <f t="shared" si="24"/>
        <v>#DIV/0!</v>
      </c>
      <c r="H141" s="12" t="e">
        <f t="shared" si="25"/>
        <v>#DIV/0!</v>
      </c>
      <c r="O141" s="48"/>
      <c r="AC141" s="36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36" t="e">
        <f t="shared" si="26"/>
        <v>#DIV/0!</v>
      </c>
      <c r="AT141" s="12" t="e">
        <f t="shared" si="27"/>
        <v>#DIV/0!</v>
      </c>
      <c r="BL141" s="10"/>
      <c r="BM141" s="36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12" t="e">
        <f t="shared" si="28"/>
        <v>#DIV/0!</v>
      </c>
      <c r="CR141" s="10" t="e">
        <f t="shared" si="29"/>
        <v>#DIV/0!</v>
      </c>
    </row>
    <row r="142" spans="1:96" ht="12.75">
      <c r="A142" s="44">
        <v>3.75</v>
      </c>
      <c r="G142" s="12" t="e">
        <f t="shared" si="24"/>
        <v>#DIV/0!</v>
      </c>
      <c r="H142" s="12" t="e">
        <f t="shared" si="25"/>
        <v>#DIV/0!</v>
      </c>
      <c r="O142" s="48"/>
      <c r="AC142" s="36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36" t="e">
        <f t="shared" si="26"/>
        <v>#DIV/0!</v>
      </c>
      <c r="AT142" s="12" t="e">
        <f t="shared" si="27"/>
        <v>#DIV/0!</v>
      </c>
      <c r="BL142" s="10"/>
      <c r="BM142" s="36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12" t="e">
        <f t="shared" si="28"/>
        <v>#DIV/0!</v>
      </c>
      <c r="CR142" s="10" t="e">
        <f t="shared" si="29"/>
        <v>#DIV/0!</v>
      </c>
    </row>
    <row r="143" spans="1:96" ht="12.75">
      <c r="A143" s="44">
        <v>4.88</v>
      </c>
      <c r="G143" s="12" t="e">
        <f t="shared" si="24"/>
        <v>#DIV/0!</v>
      </c>
      <c r="H143" s="12" t="e">
        <f t="shared" si="25"/>
        <v>#DIV/0!</v>
      </c>
      <c r="O143" s="48"/>
      <c r="AC143" s="36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36" t="e">
        <f t="shared" si="26"/>
        <v>#DIV/0!</v>
      </c>
      <c r="AT143" s="12" t="e">
        <f t="shared" si="27"/>
        <v>#DIV/0!</v>
      </c>
      <c r="BL143" s="10"/>
      <c r="BM143" s="36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12" t="e">
        <f t="shared" si="28"/>
        <v>#DIV/0!</v>
      </c>
      <c r="CR143" s="10" t="e">
        <f t="shared" si="29"/>
        <v>#DIV/0!</v>
      </c>
    </row>
    <row r="144" spans="1:96" ht="12.75">
      <c r="A144" s="44">
        <v>4.79</v>
      </c>
      <c r="G144" s="12" t="e">
        <f t="shared" si="24"/>
        <v>#DIV/0!</v>
      </c>
      <c r="H144" s="12" t="e">
        <f t="shared" si="25"/>
        <v>#DIV/0!</v>
      </c>
      <c r="O144" s="48"/>
      <c r="AC144" s="36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36" t="e">
        <f t="shared" si="26"/>
        <v>#DIV/0!</v>
      </c>
      <c r="AT144" s="12" t="e">
        <f t="shared" si="27"/>
        <v>#DIV/0!</v>
      </c>
      <c r="BL144" s="10"/>
      <c r="BM144" s="36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12" t="e">
        <f t="shared" si="28"/>
        <v>#DIV/0!</v>
      </c>
      <c r="CR144" s="10" t="e">
        <f t="shared" si="29"/>
        <v>#DIV/0!</v>
      </c>
    </row>
    <row r="145" spans="1:96" ht="12.75">
      <c r="A145" s="44">
        <v>7.81</v>
      </c>
      <c r="G145" s="12" t="e">
        <f t="shared" si="24"/>
        <v>#DIV/0!</v>
      </c>
      <c r="H145" s="12" t="e">
        <f t="shared" si="25"/>
        <v>#DIV/0!</v>
      </c>
      <c r="O145" s="48"/>
      <c r="AC145" s="36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36" t="e">
        <f t="shared" si="26"/>
        <v>#DIV/0!</v>
      </c>
      <c r="AT145" s="12" t="e">
        <f t="shared" si="27"/>
        <v>#DIV/0!</v>
      </c>
      <c r="BL145" s="10"/>
      <c r="BM145" s="36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12" t="e">
        <f t="shared" si="28"/>
        <v>#DIV/0!</v>
      </c>
      <c r="CR145" s="10" t="e">
        <f t="shared" si="29"/>
        <v>#DIV/0!</v>
      </c>
    </row>
    <row r="146" spans="1:96" ht="12.75">
      <c r="A146" s="44">
        <v>6.82</v>
      </c>
      <c r="G146" s="12" t="e">
        <f t="shared" si="24"/>
        <v>#DIV/0!</v>
      </c>
      <c r="H146" s="12" t="e">
        <f t="shared" si="25"/>
        <v>#DIV/0!</v>
      </c>
      <c r="O146" s="48"/>
      <c r="AC146" s="36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36" t="e">
        <f t="shared" si="26"/>
        <v>#DIV/0!</v>
      </c>
      <c r="AT146" s="12" t="e">
        <f t="shared" si="27"/>
        <v>#DIV/0!</v>
      </c>
      <c r="BL146" s="10"/>
      <c r="BM146" s="36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12" t="e">
        <f t="shared" si="28"/>
        <v>#DIV/0!</v>
      </c>
      <c r="CR146" s="10" t="e">
        <f t="shared" si="29"/>
        <v>#DIV/0!</v>
      </c>
    </row>
    <row r="147" spans="1:96" ht="12.75">
      <c r="A147" s="44">
        <v>3.43</v>
      </c>
      <c r="G147" s="12" t="e">
        <f t="shared" si="24"/>
        <v>#DIV/0!</v>
      </c>
      <c r="H147" s="12" t="e">
        <f t="shared" si="25"/>
        <v>#DIV/0!</v>
      </c>
      <c r="O147" s="48"/>
      <c r="AC147" s="36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36" t="e">
        <f t="shared" si="26"/>
        <v>#DIV/0!</v>
      </c>
      <c r="AT147" s="12" t="e">
        <f t="shared" si="27"/>
        <v>#DIV/0!</v>
      </c>
      <c r="BL147" s="10"/>
      <c r="BM147" s="36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12" t="e">
        <f t="shared" si="28"/>
        <v>#DIV/0!</v>
      </c>
      <c r="CR147" s="10" t="e">
        <f t="shared" si="29"/>
        <v>#DIV/0!</v>
      </c>
    </row>
    <row r="148" spans="1:96" ht="12.75">
      <c r="A148" s="44">
        <v>6.97</v>
      </c>
      <c r="G148" s="12" t="e">
        <f t="shared" si="24"/>
        <v>#DIV/0!</v>
      </c>
      <c r="H148" s="12" t="e">
        <f t="shared" si="25"/>
        <v>#DIV/0!</v>
      </c>
      <c r="O148" s="48"/>
      <c r="AC148" s="36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36" t="e">
        <f t="shared" si="26"/>
        <v>#DIV/0!</v>
      </c>
      <c r="AT148" s="12" t="e">
        <f t="shared" si="27"/>
        <v>#DIV/0!</v>
      </c>
      <c r="BL148" s="10"/>
      <c r="BM148" s="36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12" t="e">
        <f t="shared" si="28"/>
        <v>#DIV/0!</v>
      </c>
      <c r="CR148" s="10" t="e">
        <f t="shared" si="29"/>
        <v>#DIV/0!</v>
      </c>
    </row>
    <row r="149" spans="1:96" ht="12.75">
      <c r="A149" s="44">
        <v>5.89</v>
      </c>
      <c r="G149" s="12" t="e">
        <f t="shared" si="24"/>
        <v>#DIV/0!</v>
      </c>
      <c r="H149" s="12" t="e">
        <f t="shared" si="25"/>
        <v>#DIV/0!</v>
      </c>
      <c r="O149" s="48"/>
      <c r="AC149" s="36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36" t="e">
        <f t="shared" si="26"/>
        <v>#DIV/0!</v>
      </c>
      <c r="AT149" s="12" t="e">
        <f t="shared" si="27"/>
        <v>#DIV/0!</v>
      </c>
      <c r="BL149" s="10"/>
      <c r="BM149" s="36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12" t="e">
        <f t="shared" si="28"/>
        <v>#DIV/0!</v>
      </c>
      <c r="CR149" s="10" t="e">
        <f t="shared" si="29"/>
        <v>#DIV/0!</v>
      </c>
    </row>
    <row r="150" spans="1:96" ht="12.75">
      <c r="A150" s="44">
        <v>7.57</v>
      </c>
      <c r="G150" s="12" t="e">
        <f t="shared" si="24"/>
        <v>#DIV/0!</v>
      </c>
      <c r="H150" s="12" t="e">
        <f t="shared" si="25"/>
        <v>#DIV/0!</v>
      </c>
      <c r="O150" s="48"/>
      <c r="AC150" s="36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36" t="e">
        <f t="shared" si="26"/>
        <v>#DIV/0!</v>
      </c>
      <c r="AT150" s="12" t="e">
        <f t="shared" si="27"/>
        <v>#DIV/0!</v>
      </c>
      <c r="BL150" s="10"/>
      <c r="BM150" s="36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12" t="e">
        <f t="shared" si="28"/>
        <v>#DIV/0!</v>
      </c>
      <c r="CR150" s="10" t="e">
        <f t="shared" si="29"/>
        <v>#DIV/0!</v>
      </c>
    </row>
    <row r="151" spans="1:96" ht="12.75">
      <c r="A151" s="44">
        <v>7.08</v>
      </c>
      <c r="G151" s="12" t="e">
        <f t="shared" si="24"/>
        <v>#DIV/0!</v>
      </c>
      <c r="H151" s="12" t="e">
        <f t="shared" si="25"/>
        <v>#DIV/0!</v>
      </c>
      <c r="O151" s="48"/>
      <c r="AC151" s="36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36" t="e">
        <f t="shared" si="26"/>
        <v>#DIV/0!</v>
      </c>
      <c r="AT151" s="12" t="e">
        <f t="shared" si="27"/>
        <v>#DIV/0!</v>
      </c>
      <c r="BL151" s="10"/>
      <c r="BM151" s="36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12" t="e">
        <f t="shared" si="28"/>
        <v>#DIV/0!</v>
      </c>
      <c r="CR151" s="10" t="e">
        <f t="shared" si="29"/>
        <v>#DIV/0!</v>
      </c>
    </row>
    <row r="152" spans="1:96" ht="12.75">
      <c r="A152" s="44">
        <v>4.2</v>
      </c>
      <c r="G152" s="12" t="e">
        <f t="shared" si="24"/>
        <v>#DIV/0!</v>
      </c>
      <c r="H152" s="12" t="e">
        <f t="shared" si="25"/>
        <v>#DIV/0!</v>
      </c>
      <c r="O152" s="48"/>
      <c r="AC152" s="36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36" t="e">
        <f t="shared" si="26"/>
        <v>#DIV/0!</v>
      </c>
      <c r="AT152" s="12" t="e">
        <f t="shared" si="27"/>
        <v>#DIV/0!</v>
      </c>
      <c r="BL152" s="10"/>
      <c r="BM152" s="36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12" t="e">
        <f t="shared" si="28"/>
        <v>#DIV/0!</v>
      </c>
      <c r="CR152" s="10" t="e">
        <f t="shared" si="29"/>
        <v>#DIV/0!</v>
      </c>
    </row>
    <row r="153" spans="1:96" ht="12.75">
      <c r="A153" s="44">
        <v>5.8</v>
      </c>
      <c r="G153" s="12" t="e">
        <f t="shared" si="24"/>
        <v>#DIV/0!</v>
      </c>
      <c r="H153" s="12" t="e">
        <f t="shared" si="25"/>
        <v>#DIV/0!</v>
      </c>
      <c r="O153" s="48"/>
      <c r="AC153" s="36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36" t="e">
        <f t="shared" si="26"/>
        <v>#DIV/0!</v>
      </c>
      <c r="AT153" s="12" t="e">
        <f t="shared" si="27"/>
        <v>#DIV/0!</v>
      </c>
      <c r="BL153" s="10"/>
      <c r="BM153" s="36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12" t="e">
        <f t="shared" si="28"/>
        <v>#DIV/0!</v>
      </c>
      <c r="CR153" s="10" t="e">
        <f t="shared" si="29"/>
        <v>#DIV/0!</v>
      </c>
    </row>
    <row r="154" spans="1:96" ht="12.75">
      <c r="A154" s="44">
        <v>8.97</v>
      </c>
      <c r="G154" s="12" t="e">
        <f t="shared" si="24"/>
        <v>#DIV/0!</v>
      </c>
      <c r="H154" s="12" t="e">
        <f t="shared" si="25"/>
        <v>#DIV/0!</v>
      </c>
      <c r="O154" s="48"/>
      <c r="AC154" s="36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36" t="e">
        <f t="shared" si="26"/>
        <v>#DIV/0!</v>
      </c>
      <c r="AT154" s="12" t="e">
        <f t="shared" si="27"/>
        <v>#DIV/0!</v>
      </c>
      <c r="BL154" s="10"/>
      <c r="BM154" s="36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12" t="e">
        <f t="shared" si="28"/>
        <v>#DIV/0!</v>
      </c>
      <c r="CR154" s="10" t="e">
        <f t="shared" si="29"/>
        <v>#DIV/0!</v>
      </c>
    </row>
    <row r="155" spans="1:96" ht="12.75">
      <c r="A155" s="44">
        <v>2.88</v>
      </c>
      <c r="G155" s="12" t="e">
        <f t="shared" si="24"/>
        <v>#DIV/0!</v>
      </c>
      <c r="H155" s="12" t="e">
        <f t="shared" si="25"/>
        <v>#DIV/0!</v>
      </c>
      <c r="O155" s="48"/>
      <c r="AC155" s="36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36" t="e">
        <f t="shared" si="26"/>
        <v>#DIV/0!</v>
      </c>
      <c r="AT155" s="12" t="e">
        <f t="shared" si="27"/>
        <v>#DIV/0!</v>
      </c>
      <c r="BL155" s="10"/>
      <c r="BM155" s="36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12" t="e">
        <f t="shared" si="28"/>
        <v>#DIV/0!</v>
      </c>
      <c r="CR155" s="10" t="e">
        <f t="shared" si="29"/>
        <v>#DIV/0!</v>
      </c>
    </row>
    <row r="156" spans="1:96" ht="12.75">
      <c r="A156" s="44">
        <v>1.62</v>
      </c>
      <c r="G156" s="12" t="e">
        <f t="shared" si="24"/>
        <v>#DIV/0!</v>
      </c>
      <c r="H156" s="12" t="e">
        <f t="shared" si="25"/>
        <v>#DIV/0!</v>
      </c>
      <c r="O156" s="48"/>
      <c r="AC156" s="36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36" t="e">
        <f t="shared" si="26"/>
        <v>#DIV/0!</v>
      </c>
      <c r="AT156" s="12" t="e">
        <f t="shared" si="27"/>
        <v>#DIV/0!</v>
      </c>
      <c r="BL156" s="10"/>
      <c r="BM156" s="36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12" t="e">
        <f t="shared" si="28"/>
        <v>#DIV/0!</v>
      </c>
      <c r="CR156" s="10" t="e">
        <f t="shared" si="29"/>
        <v>#DIV/0!</v>
      </c>
    </row>
    <row r="157" spans="1:96" ht="12.75">
      <c r="A157" s="44">
        <v>6.54</v>
      </c>
      <c r="G157" s="12" t="e">
        <f aca="true" t="shared" si="30" ref="G157:G220">AVERAGE(D157:F157)</f>
        <v>#DIV/0!</v>
      </c>
      <c r="H157" s="12" t="e">
        <f aca="true" t="shared" si="31" ref="H157:H220">VAR(D157:F157)</f>
        <v>#DIV/0!</v>
      </c>
      <c r="O157" s="48"/>
      <c r="AC157" s="36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36" t="e">
        <f aca="true" t="shared" si="32" ref="AS157:AS220">AVERAGE(AC157:AR157)</f>
        <v>#DIV/0!</v>
      </c>
      <c r="AT157" s="12" t="e">
        <f aca="true" t="shared" si="33" ref="AT157:AT220">VAR(AC157:AR157)</f>
        <v>#DIV/0!</v>
      </c>
      <c r="BL157" s="10"/>
      <c r="BM157" s="36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12" t="e">
        <f aca="true" t="shared" si="34" ref="CQ157:CQ220">AVERAGE(BM157:CP157)</f>
        <v>#DIV/0!</v>
      </c>
      <c r="CR157" s="10" t="e">
        <f aca="true" t="shared" si="35" ref="CR157:CR220">VAR(BM157:CP157)</f>
        <v>#DIV/0!</v>
      </c>
    </row>
    <row r="158" spans="1:96" ht="12.75">
      <c r="A158" s="44">
        <v>21.83</v>
      </c>
      <c r="G158" s="12" t="e">
        <f t="shared" si="30"/>
        <v>#DIV/0!</v>
      </c>
      <c r="H158" s="12" t="e">
        <f t="shared" si="31"/>
        <v>#DIV/0!</v>
      </c>
      <c r="O158" s="48"/>
      <c r="AC158" s="36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36" t="e">
        <f t="shared" si="32"/>
        <v>#DIV/0!</v>
      </c>
      <c r="AT158" s="12" t="e">
        <f t="shared" si="33"/>
        <v>#DIV/0!</v>
      </c>
      <c r="BL158" s="10"/>
      <c r="BM158" s="36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12" t="e">
        <f t="shared" si="34"/>
        <v>#DIV/0!</v>
      </c>
      <c r="CR158" s="10" t="e">
        <f t="shared" si="35"/>
        <v>#DIV/0!</v>
      </c>
    </row>
    <row r="159" spans="1:96" ht="12.75">
      <c r="A159" s="44">
        <v>7.38</v>
      </c>
      <c r="G159" s="12" t="e">
        <f t="shared" si="30"/>
        <v>#DIV/0!</v>
      </c>
      <c r="H159" s="12" t="e">
        <f t="shared" si="31"/>
        <v>#DIV/0!</v>
      </c>
      <c r="O159" s="48"/>
      <c r="AC159" s="36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36" t="e">
        <f t="shared" si="32"/>
        <v>#DIV/0!</v>
      </c>
      <c r="AT159" s="12" t="e">
        <f t="shared" si="33"/>
        <v>#DIV/0!</v>
      </c>
      <c r="BL159" s="10"/>
      <c r="BM159" s="36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12" t="e">
        <f t="shared" si="34"/>
        <v>#DIV/0!</v>
      </c>
      <c r="CR159" s="10" t="e">
        <f t="shared" si="35"/>
        <v>#DIV/0!</v>
      </c>
    </row>
    <row r="160" spans="1:96" ht="12.75">
      <c r="A160" s="44">
        <v>3.54</v>
      </c>
      <c r="G160" s="12" t="e">
        <f t="shared" si="30"/>
        <v>#DIV/0!</v>
      </c>
      <c r="H160" s="12" t="e">
        <f t="shared" si="31"/>
        <v>#DIV/0!</v>
      </c>
      <c r="O160" s="48"/>
      <c r="AC160" s="36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36" t="e">
        <f t="shared" si="32"/>
        <v>#DIV/0!</v>
      </c>
      <c r="AT160" s="12" t="e">
        <f t="shared" si="33"/>
        <v>#DIV/0!</v>
      </c>
      <c r="BL160" s="10"/>
      <c r="BM160" s="36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12" t="e">
        <f t="shared" si="34"/>
        <v>#DIV/0!</v>
      </c>
      <c r="CR160" s="10" t="e">
        <f t="shared" si="35"/>
        <v>#DIV/0!</v>
      </c>
    </row>
    <row r="161" spans="1:96" ht="12.75">
      <c r="A161" s="44">
        <v>6.16</v>
      </c>
      <c r="G161" s="12" t="e">
        <f t="shared" si="30"/>
        <v>#DIV/0!</v>
      </c>
      <c r="H161" s="12" t="e">
        <f t="shared" si="31"/>
        <v>#DIV/0!</v>
      </c>
      <c r="O161" s="48"/>
      <c r="AC161" s="36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36" t="e">
        <f t="shared" si="32"/>
        <v>#DIV/0!</v>
      </c>
      <c r="AT161" s="12" t="e">
        <f t="shared" si="33"/>
        <v>#DIV/0!</v>
      </c>
      <c r="BL161" s="10"/>
      <c r="BM161" s="36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12" t="e">
        <f t="shared" si="34"/>
        <v>#DIV/0!</v>
      </c>
      <c r="CR161" s="10" t="e">
        <f t="shared" si="35"/>
        <v>#DIV/0!</v>
      </c>
    </row>
    <row r="162" spans="1:96" ht="12.75">
      <c r="A162" s="44">
        <v>4.82</v>
      </c>
      <c r="G162" s="12" t="e">
        <f t="shared" si="30"/>
        <v>#DIV/0!</v>
      </c>
      <c r="H162" s="12" t="e">
        <f t="shared" si="31"/>
        <v>#DIV/0!</v>
      </c>
      <c r="O162" s="48"/>
      <c r="AC162" s="36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36" t="e">
        <f t="shared" si="32"/>
        <v>#DIV/0!</v>
      </c>
      <c r="AT162" s="12" t="e">
        <f t="shared" si="33"/>
        <v>#DIV/0!</v>
      </c>
      <c r="BL162" s="10"/>
      <c r="BM162" s="36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12" t="e">
        <f t="shared" si="34"/>
        <v>#DIV/0!</v>
      </c>
      <c r="CR162" s="10" t="e">
        <f t="shared" si="35"/>
        <v>#DIV/0!</v>
      </c>
    </row>
    <row r="163" spans="1:96" ht="12.75">
      <c r="A163" s="44">
        <v>4.74</v>
      </c>
      <c r="G163" s="12" t="e">
        <f t="shared" si="30"/>
        <v>#DIV/0!</v>
      </c>
      <c r="H163" s="12" t="e">
        <f t="shared" si="31"/>
        <v>#DIV/0!</v>
      </c>
      <c r="O163" s="48"/>
      <c r="AC163" s="36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36" t="e">
        <f t="shared" si="32"/>
        <v>#DIV/0!</v>
      </c>
      <c r="AT163" s="12" t="e">
        <f t="shared" si="33"/>
        <v>#DIV/0!</v>
      </c>
      <c r="BL163" s="10"/>
      <c r="BM163" s="36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12" t="e">
        <f t="shared" si="34"/>
        <v>#DIV/0!</v>
      </c>
      <c r="CR163" s="10" t="e">
        <f t="shared" si="35"/>
        <v>#DIV/0!</v>
      </c>
    </row>
    <row r="164" spans="1:96" ht="12.75">
      <c r="A164" s="44">
        <v>7.69</v>
      </c>
      <c r="G164" s="12" t="e">
        <f t="shared" si="30"/>
        <v>#DIV/0!</v>
      </c>
      <c r="H164" s="12" t="e">
        <f t="shared" si="31"/>
        <v>#DIV/0!</v>
      </c>
      <c r="O164" s="48"/>
      <c r="AC164" s="36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36" t="e">
        <f t="shared" si="32"/>
        <v>#DIV/0!</v>
      </c>
      <c r="AT164" s="12" t="e">
        <f t="shared" si="33"/>
        <v>#DIV/0!</v>
      </c>
      <c r="BL164" s="10"/>
      <c r="BM164" s="36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12" t="e">
        <f t="shared" si="34"/>
        <v>#DIV/0!</v>
      </c>
      <c r="CR164" s="10" t="e">
        <f t="shared" si="35"/>
        <v>#DIV/0!</v>
      </c>
    </row>
    <row r="165" spans="1:96" ht="12.75">
      <c r="A165" s="44">
        <v>7.19</v>
      </c>
      <c r="G165" s="12" t="e">
        <f t="shared" si="30"/>
        <v>#DIV/0!</v>
      </c>
      <c r="H165" s="12" t="e">
        <f t="shared" si="31"/>
        <v>#DIV/0!</v>
      </c>
      <c r="O165" s="48"/>
      <c r="AC165" s="36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36" t="e">
        <f t="shared" si="32"/>
        <v>#DIV/0!</v>
      </c>
      <c r="AT165" s="12" t="e">
        <f t="shared" si="33"/>
        <v>#DIV/0!</v>
      </c>
      <c r="BL165" s="10"/>
      <c r="BM165" s="36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12" t="e">
        <f t="shared" si="34"/>
        <v>#DIV/0!</v>
      </c>
      <c r="CR165" s="10" t="e">
        <f t="shared" si="35"/>
        <v>#DIV/0!</v>
      </c>
    </row>
    <row r="166" spans="1:96" ht="12.75">
      <c r="A166" s="44">
        <v>15.29</v>
      </c>
      <c r="G166" s="12" t="e">
        <f t="shared" si="30"/>
        <v>#DIV/0!</v>
      </c>
      <c r="H166" s="12" t="e">
        <f t="shared" si="31"/>
        <v>#DIV/0!</v>
      </c>
      <c r="O166" s="48"/>
      <c r="AC166" s="36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36" t="e">
        <f t="shared" si="32"/>
        <v>#DIV/0!</v>
      </c>
      <c r="AT166" s="12" t="e">
        <f t="shared" si="33"/>
        <v>#DIV/0!</v>
      </c>
      <c r="BL166" s="10"/>
      <c r="BM166" s="36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12" t="e">
        <f t="shared" si="34"/>
        <v>#DIV/0!</v>
      </c>
      <c r="CR166" s="10" t="e">
        <f t="shared" si="35"/>
        <v>#DIV/0!</v>
      </c>
    </row>
    <row r="167" spans="1:96" ht="12.75">
      <c r="A167" s="44">
        <v>20.12</v>
      </c>
      <c r="G167" s="12" t="e">
        <f t="shared" si="30"/>
        <v>#DIV/0!</v>
      </c>
      <c r="H167" s="12" t="e">
        <f t="shared" si="31"/>
        <v>#DIV/0!</v>
      </c>
      <c r="O167" s="48"/>
      <c r="AC167" s="36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36" t="e">
        <f t="shared" si="32"/>
        <v>#DIV/0!</v>
      </c>
      <c r="AT167" s="12" t="e">
        <f t="shared" si="33"/>
        <v>#DIV/0!</v>
      </c>
      <c r="BL167" s="10"/>
      <c r="BM167" s="36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12" t="e">
        <f t="shared" si="34"/>
        <v>#DIV/0!</v>
      </c>
      <c r="CR167" s="10" t="e">
        <f t="shared" si="35"/>
        <v>#DIV/0!</v>
      </c>
    </row>
    <row r="168" spans="1:96" ht="12.75">
      <c r="A168" s="44">
        <v>8.46</v>
      </c>
      <c r="G168" s="12" t="e">
        <f t="shared" si="30"/>
        <v>#DIV/0!</v>
      </c>
      <c r="H168" s="12" t="e">
        <f t="shared" si="31"/>
        <v>#DIV/0!</v>
      </c>
      <c r="O168" s="48"/>
      <c r="AC168" s="36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36" t="e">
        <f t="shared" si="32"/>
        <v>#DIV/0!</v>
      </c>
      <c r="AT168" s="12" t="e">
        <f t="shared" si="33"/>
        <v>#DIV/0!</v>
      </c>
      <c r="BL168" s="10"/>
      <c r="BM168" s="36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12" t="e">
        <f t="shared" si="34"/>
        <v>#DIV/0!</v>
      </c>
      <c r="CR168" s="10" t="e">
        <f t="shared" si="35"/>
        <v>#DIV/0!</v>
      </c>
    </row>
    <row r="169" spans="1:96" ht="12.75">
      <c r="A169" s="44">
        <v>9.15</v>
      </c>
      <c r="G169" s="12" t="e">
        <f t="shared" si="30"/>
        <v>#DIV/0!</v>
      </c>
      <c r="H169" s="12" t="e">
        <f t="shared" si="31"/>
        <v>#DIV/0!</v>
      </c>
      <c r="O169" s="48"/>
      <c r="AC169" s="36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36" t="e">
        <f t="shared" si="32"/>
        <v>#DIV/0!</v>
      </c>
      <c r="AT169" s="12" t="e">
        <f t="shared" si="33"/>
        <v>#DIV/0!</v>
      </c>
      <c r="BL169" s="10"/>
      <c r="BM169" s="36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12" t="e">
        <f t="shared" si="34"/>
        <v>#DIV/0!</v>
      </c>
      <c r="CR169" s="10" t="e">
        <f t="shared" si="35"/>
        <v>#DIV/0!</v>
      </c>
    </row>
    <row r="170" spans="1:96" ht="12.75">
      <c r="A170" s="44">
        <v>4.6</v>
      </c>
      <c r="G170" s="12" t="e">
        <f t="shared" si="30"/>
        <v>#DIV/0!</v>
      </c>
      <c r="H170" s="12" t="e">
        <f t="shared" si="31"/>
        <v>#DIV/0!</v>
      </c>
      <c r="O170" s="48"/>
      <c r="AC170" s="36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36" t="e">
        <f t="shared" si="32"/>
        <v>#DIV/0!</v>
      </c>
      <c r="AT170" s="12" t="e">
        <f t="shared" si="33"/>
        <v>#DIV/0!</v>
      </c>
      <c r="BL170" s="10"/>
      <c r="BM170" s="36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12" t="e">
        <f t="shared" si="34"/>
        <v>#DIV/0!</v>
      </c>
      <c r="CR170" s="10" t="e">
        <f t="shared" si="35"/>
        <v>#DIV/0!</v>
      </c>
    </row>
    <row r="171" spans="1:96" ht="12.75">
      <c r="A171" s="44">
        <v>6.3</v>
      </c>
      <c r="G171" s="12" t="e">
        <f t="shared" si="30"/>
        <v>#DIV/0!</v>
      </c>
      <c r="H171" s="12" t="e">
        <f t="shared" si="31"/>
        <v>#DIV/0!</v>
      </c>
      <c r="O171" s="48"/>
      <c r="AC171" s="36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36" t="e">
        <f t="shared" si="32"/>
        <v>#DIV/0!</v>
      </c>
      <c r="AT171" s="12" t="e">
        <f t="shared" si="33"/>
        <v>#DIV/0!</v>
      </c>
      <c r="BL171" s="10"/>
      <c r="BM171" s="36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12" t="e">
        <f t="shared" si="34"/>
        <v>#DIV/0!</v>
      </c>
      <c r="CR171" s="10" t="e">
        <f t="shared" si="35"/>
        <v>#DIV/0!</v>
      </c>
    </row>
    <row r="172" spans="1:96" ht="12.75">
      <c r="A172" s="44">
        <v>8.8</v>
      </c>
      <c r="G172" s="12" t="e">
        <f t="shared" si="30"/>
        <v>#DIV/0!</v>
      </c>
      <c r="H172" s="12" t="e">
        <f t="shared" si="31"/>
        <v>#DIV/0!</v>
      </c>
      <c r="O172" s="48"/>
      <c r="AC172" s="36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36" t="e">
        <f t="shared" si="32"/>
        <v>#DIV/0!</v>
      </c>
      <c r="AT172" s="12" t="e">
        <f t="shared" si="33"/>
        <v>#DIV/0!</v>
      </c>
      <c r="BL172" s="10"/>
      <c r="BM172" s="36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12" t="e">
        <f t="shared" si="34"/>
        <v>#DIV/0!</v>
      </c>
      <c r="CR172" s="10" t="e">
        <f t="shared" si="35"/>
        <v>#DIV/0!</v>
      </c>
    </row>
    <row r="173" spans="1:96" ht="12.75">
      <c r="A173" s="44">
        <v>3.94</v>
      </c>
      <c r="G173" s="12" t="e">
        <f t="shared" si="30"/>
        <v>#DIV/0!</v>
      </c>
      <c r="H173" s="12" t="e">
        <f t="shared" si="31"/>
        <v>#DIV/0!</v>
      </c>
      <c r="O173" s="48"/>
      <c r="AC173" s="36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36" t="e">
        <f t="shared" si="32"/>
        <v>#DIV/0!</v>
      </c>
      <c r="AT173" s="12" t="e">
        <f t="shared" si="33"/>
        <v>#DIV/0!</v>
      </c>
      <c r="BL173" s="10"/>
      <c r="BM173" s="36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12" t="e">
        <f t="shared" si="34"/>
        <v>#DIV/0!</v>
      </c>
      <c r="CR173" s="10" t="e">
        <f t="shared" si="35"/>
        <v>#DIV/0!</v>
      </c>
    </row>
    <row r="174" spans="1:96" ht="12.75">
      <c r="A174" s="44">
        <v>7.54</v>
      </c>
      <c r="G174" s="12" t="e">
        <f t="shared" si="30"/>
        <v>#DIV/0!</v>
      </c>
      <c r="H174" s="12" t="e">
        <f t="shared" si="31"/>
        <v>#DIV/0!</v>
      </c>
      <c r="O174" s="48"/>
      <c r="AC174" s="36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36" t="e">
        <f t="shared" si="32"/>
        <v>#DIV/0!</v>
      </c>
      <c r="AT174" s="12" t="e">
        <f t="shared" si="33"/>
        <v>#DIV/0!</v>
      </c>
      <c r="BL174" s="10"/>
      <c r="BM174" s="36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12" t="e">
        <f t="shared" si="34"/>
        <v>#DIV/0!</v>
      </c>
      <c r="CR174" s="10" t="e">
        <f t="shared" si="35"/>
        <v>#DIV/0!</v>
      </c>
    </row>
    <row r="175" spans="1:96" ht="12.75">
      <c r="A175" s="44">
        <v>9.73</v>
      </c>
      <c r="G175" s="12" t="e">
        <f t="shared" si="30"/>
        <v>#DIV/0!</v>
      </c>
      <c r="H175" s="12" t="e">
        <f t="shared" si="31"/>
        <v>#DIV/0!</v>
      </c>
      <c r="O175" s="48"/>
      <c r="AC175" s="36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36" t="e">
        <f t="shared" si="32"/>
        <v>#DIV/0!</v>
      </c>
      <c r="AT175" s="12" t="e">
        <f t="shared" si="33"/>
        <v>#DIV/0!</v>
      </c>
      <c r="BL175" s="10"/>
      <c r="BM175" s="36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12" t="e">
        <f t="shared" si="34"/>
        <v>#DIV/0!</v>
      </c>
      <c r="CR175" s="10" t="e">
        <f t="shared" si="35"/>
        <v>#DIV/0!</v>
      </c>
    </row>
    <row r="176" spans="1:96" ht="12.75">
      <c r="A176" s="44">
        <v>8.89</v>
      </c>
      <c r="G176" s="12" t="e">
        <f t="shared" si="30"/>
        <v>#DIV/0!</v>
      </c>
      <c r="H176" s="12" t="e">
        <f t="shared" si="31"/>
        <v>#DIV/0!</v>
      </c>
      <c r="O176" s="48"/>
      <c r="AC176" s="36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36" t="e">
        <f t="shared" si="32"/>
        <v>#DIV/0!</v>
      </c>
      <c r="AT176" s="12" t="e">
        <f t="shared" si="33"/>
        <v>#DIV/0!</v>
      </c>
      <c r="BL176" s="10"/>
      <c r="BM176" s="36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12" t="e">
        <f t="shared" si="34"/>
        <v>#DIV/0!</v>
      </c>
      <c r="CR176" s="10" t="e">
        <f t="shared" si="35"/>
        <v>#DIV/0!</v>
      </c>
    </row>
    <row r="177" spans="1:96" ht="12.75">
      <c r="A177" s="44">
        <v>7.42</v>
      </c>
      <c r="G177" s="12" t="e">
        <f t="shared" si="30"/>
        <v>#DIV/0!</v>
      </c>
      <c r="H177" s="12" t="e">
        <f t="shared" si="31"/>
        <v>#DIV/0!</v>
      </c>
      <c r="O177" s="48"/>
      <c r="AC177" s="36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36" t="e">
        <f t="shared" si="32"/>
        <v>#DIV/0!</v>
      </c>
      <c r="AT177" s="12" t="e">
        <f t="shared" si="33"/>
        <v>#DIV/0!</v>
      </c>
      <c r="BL177" s="10"/>
      <c r="BM177" s="36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12" t="e">
        <f t="shared" si="34"/>
        <v>#DIV/0!</v>
      </c>
      <c r="CR177" s="10" t="e">
        <f t="shared" si="35"/>
        <v>#DIV/0!</v>
      </c>
    </row>
    <row r="178" spans="1:96" ht="12.75">
      <c r="A178" s="44">
        <v>1.92</v>
      </c>
      <c r="G178" s="12" t="e">
        <f t="shared" si="30"/>
        <v>#DIV/0!</v>
      </c>
      <c r="H178" s="12" t="e">
        <f t="shared" si="31"/>
        <v>#DIV/0!</v>
      </c>
      <c r="O178" s="48"/>
      <c r="AC178" s="36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36" t="e">
        <f t="shared" si="32"/>
        <v>#DIV/0!</v>
      </c>
      <c r="AT178" s="12" t="e">
        <f t="shared" si="33"/>
        <v>#DIV/0!</v>
      </c>
      <c r="BL178" s="10"/>
      <c r="BM178" s="36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12" t="e">
        <f t="shared" si="34"/>
        <v>#DIV/0!</v>
      </c>
      <c r="CR178" s="10" t="e">
        <f t="shared" si="35"/>
        <v>#DIV/0!</v>
      </c>
    </row>
    <row r="179" spans="1:96" ht="12.75">
      <c r="A179" s="44">
        <v>2.54</v>
      </c>
      <c r="G179" s="12" t="e">
        <f t="shared" si="30"/>
        <v>#DIV/0!</v>
      </c>
      <c r="H179" s="12" t="e">
        <f t="shared" si="31"/>
        <v>#DIV/0!</v>
      </c>
      <c r="O179" s="48"/>
      <c r="AC179" s="36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36" t="e">
        <f t="shared" si="32"/>
        <v>#DIV/0!</v>
      </c>
      <c r="AT179" s="12" t="e">
        <f t="shared" si="33"/>
        <v>#DIV/0!</v>
      </c>
      <c r="BL179" s="10"/>
      <c r="BM179" s="36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12" t="e">
        <f t="shared" si="34"/>
        <v>#DIV/0!</v>
      </c>
      <c r="CR179" s="10" t="e">
        <f t="shared" si="35"/>
        <v>#DIV/0!</v>
      </c>
    </row>
    <row r="180" spans="1:96" ht="12.75">
      <c r="A180" s="44">
        <v>2.65</v>
      </c>
      <c r="G180" s="12" t="e">
        <f t="shared" si="30"/>
        <v>#DIV/0!</v>
      </c>
      <c r="H180" s="12" t="e">
        <f t="shared" si="31"/>
        <v>#DIV/0!</v>
      </c>
      <c r="O180" s="48"/>
      <c r="AC180" s="36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36" t="e">
        <f t="shared" si="32"/>
        <v>#DIV/0!</v>
      </c>
      <c r="AT180" s="12" t="e">
        <f t="shared" si="33"/>
        <v>#DIV/0!</v>
      </c>
      <c r="BL180" s="10"/>
      <c r="BM180" s="36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12" t="e">
        <f t="shared" si="34"/>
        <v>#DIV/0!</v>
      </c>
      <c r="CR180" s="10" t="e">
        <f t="shared" si="35"/>
        <v>#DIV/0!</v>
      </c>
    </row>
    <row r="181" spans="1:96" ht="12.75">
      <c r="A181" s="44">
        <v>6.33</v>
      </c>
      <c r="G181" s="12" t="e">
        <f t="shared" si="30"/>
        <v>#DIV/0!</v>
      </c>
      <c r="H181" s="12" t="e">
        <f t="shared" si="31"/>
        <v>#DIV/0!</v>
      </c>
      <c r="O181" s="48"/>
      <c r="AC181" s="36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36" t="e">
        <f t="shared" si="32"/>
        <v>#DIV/0!</v>
      </c>
      <c r="AT181" s="12" t="e">
        <f t="shared" si="33"/>
        <v>#DIV/0!</v>
      </c>
      <c r="BL181" s="10"/>
      <c r="BM181" s="36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12" t="e">
        <f t="shared" si="34"/>
        <v>#DIV/0!</v>
      </c>
      <c r="CR181" s="10" t="e">
        <f t="shared" si="35"/>
        <v>#DIV/0!</v>
      </c>
    </row>
    <row r="182" spans="1:96" ht="12.75">
      <c r="A182" s="44">
        <v>7.16</v>
      </c>
      <c r="G182" s="12" t="e">
        <f t="shared" si="30"/>
        <v>#DIV/0!</v>
      </c>
      <c r="H182" s="12" t="e">
        <f t="shared" si="31"/>
        <v>#DIV/0!</v>
      </c>
      <c r="O182" s="48"/>
      <c r="AC182" s="36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36" t="e">
        <f t="shared" si="32"/>
        <v>#DIV/0!</v>
      </c>
      <c r="AT182" s="12" t="e">
        <f t="shared" si="33"/>
        <v>#DIV/0!</v>
      </c>
      <c r="BL182" s="10"/>
      <c r="BM182" s="36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12" t="e">
        <f t="shared" si="34"/>
        <v>#DIV/0!</v>
      </c>
      <c r="CR182" s="10" t="e">
        <f t="shared" si="35"/>
        <v>#DIV/0!</v>
      </c>
    </row>
    <row r="183" spans="1:96" ht="12.75">
      <c r="A183" s="44">
        <v>17.74</v>
      </c>
      <c r="G183" s="12" t="e">
        <f t="shared" si="30"/>
        <v>#DIV/0!</v>
      </c>
      <c r="H183" s="12" t="e">
        <f t="shared" si="31"/>
        <v>#DIV/0!</v>
      </c>
      <c r="O183" s="48"/>
      <c r="AC183" s="36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36" t="e">
        <f t="shared" si="32"/>
        <v>#DIV/0!</v>
      </c>
      <c r="AT183" s="12" t="e">
        <f t="shared" si="33"/>
        <v>#DIV/0!</v>
      </c>
      <c r="BL183" s="10"/>
      <c r="BM183" s="36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12" t="e">
        <f t="shared" si="34"/>
        <v>#DIV/0!</v>
      </c>
      <c r="CR183" s="10" t="e">
        <f t="shared" si="35"/>
        <v>#DIV/0!</v>
      </c>
    </row>
    <row r="184" spans="1:96" ht="12.75">
      <c r="A184" s="44">
        <v>3.75</v>
      </c>
      <c r="G184" s="12" t="e">
        <f t="shared" si="30"/>
        <v>#DIV/0!</v>
      </c>
      <c r="H184" s="12" t="e">
        <f t="shared" si="31"/>
        <v>#DIV/0!</v>
      </c>
      <c r="O184" s="48"/>
      <c r="AC184" s="36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36" t="e">
        <f t="shared" si="32"/>
        <v>#DIV/0!</v>
      </c>
      <c r="AT184" s="12" t="e">
        <f t="shared" si="33"/>
        <v>#DIV/0!</v>
      </c>
      <c r="BL184" s="10"/>
      <c r="BM184" s="36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12" t="e">
        <f t="shared" si="34"/>
        <v>#DIV/0!</v>
      </c>
      <c r="CR184" s="10" t="e">
        <f t="shared" si="35"/>
        <v>#DIV/0!</v>
      </c>
    </row>
    <row r="185" spans="1:96" ht="12.75">
      <c r="A185" s="44">
        <v>8.3</v>
      </c>
      <c r="G185" s="12" t="e">
        <f t="shared" si="30"/>
        <v>#DIV/0!</v>
      </c>
      <c r="H185" s="12" t="e">
        <f t="shared" si="31"/>
        <v>#DIV/0!</v>
      </c>
      <c r="O185" s="48"/>
      <c r="AC185" s="36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36" t="e">
        <f t="shared" si="32"/>
        <v>#DIV/0!</v>
      </c>
      <c r="AT185" s="12" t="e">
        <f t="shared" si="33"/>
        <v>#DIV/0!</v>
      </c>
      <c r="BL185" s="10"/>
      <c r="BM185" s="36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12" t="e">
        <f t="shared" si="34"/>
        <v>#DIV/0!</v>
      </c>
      <c r="CR185" s="10" t="e">
        <f t="shared" si="35"/>
        <v>#DIV/0!</v>
      </c>
    </row>
    <row r="186" spans="1:96" ht="12.75">
      <c r="A186" s="44">
        <v>7.65</v>
      </c>
      <c r="G186" s="12" t="e">
        <f t="shared" si="30"/>
        <v>#DIV/0!</v>
      </c>
      <c r="H186" s="12" t="e">
        <f t="shared" si="31"/>
        <v>#DIV/0!</v>
      </c>
      <c r="O186" s="48"/>
      <c r="AC186" s="36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36" t="e">
        <f t="shared" si="32"/>
        <v>#DIV/0!</v>
      </c>
      <c r="AT186" s="12" t="e">
        <f t="shared" si="33"/>
        <v>#DIV/0!</v>
      </c>
      <c r="BL186" s="10"/>
      <c r="BM186" s="36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12" t="e">
        <f t="shared" si="34"/>
        <v>#DIV/0!</v>
      </c>
      <c r="CR186" s="10" t="e">
        <f t="shared" si="35"/>
        <v>#DIV/0!</v>
      </c>
    </row>
    <row r="187" spans="1:96" ht="12.75">
      <c r="A187" s="44">
        <v>8.46</v>
      </c>
      <c r="G187" s="12" t="e">
        <f t="shared" si="30"/>
        <v>#DIV/0!</v>
      </c>
      <c r="H187" s="12" t="e">
        <f t="shared" si="31"/>
        <v>#DIV/0!</v>
      </c>
      <c r="O187" s="48"/>
      <c r="AC187" s="36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36" t="e">
        <f t="shared" si="32"/>
        <v>#DIV/0!</v>
      </c>
      <c r="AT187" s="12" t="e">
        <f t="shared" si="33"/>
        <v>#DIV/0!</v>
      </c>
      <c r="BL187" s="10"/>
      <c r="BM187" s="36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12" t="e">
        <f t="shared" si="34"/>
        <v>#DIV/0!</v>
      </c>
      <c r="CR187" s="10" t="e">
        <f t="shared" si="35"/>
        <v>#DIV/0!</v>
      </c>
    </row>
    <row r="188" spans="1:96" ht="12.75">
      <c r="A188" s="44">
        <v>6.3</v>
      </c>
      <c r="G188" s="12" t="e">
        <f t="shared" si="30"/>
        <v>#DIV/0!</v>
      </c>
      <c r="H188" s="12" t="e">
        <f t="shared" si="31"/>
        <v>#DIV/0!</v>
      </c>
      <c r="O188" s="48"/>
      <c r="AC188" s="36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36" t="e">
        <f t="shared" si="32"/>
        <v>#DIV/0!</v>
      </c>
      <c r="AT188" s="12" t="e">
        <f t="shared" si="33"/>
        <v>#DIV/0!</v>
      </c>
      <c r="BL188" s="10"/>
      <c r="BM188" s="36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12" t="e">
        <f t="shared" si="34"/>
        <v>#DIV/0!</v>
      </c>
      <c r="CR188" s="10" t="e">
        <f t="shared" si="35"/>
        <v>#DIV/0!</v>
      </c>
    </row>
    <row r="189" spans="1:96" ht="12.75">
      <c r="A189" s="44">
        <v>9.5</v>
      </c>
      <c r="G189" s="12" t="e">
        <f t="shared" si="30"/>
        <v>#DIV/0!</v>
      </c>
      <c r="H189" s="12" t="e">
        <f t="shared" si="31"/>
        <v>#DIV/0!</v>
      </c>
      <c r="O189" s="48"/>
      <c r="AC189" s="36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36" t="e">
        <f t="shared" si="32"/>
        <v>#DIV/0!</v>
      </c>
      <c r="AT189" s="12" t="e">
        <f t="shared" si="33"/>
        <v>#DIV/0!</v>
      </c>
      <c r="BL189" s="10"/>
      <c r="BM189" s="36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12" t="e">
        <f t="shared" si="34"/>
        <v>#DIV/0!</v>
      </c>
      <c r="CR189" s="10" t="e">
        <f t="shared" si="35"/>
        <v>#DIV/0!</v>
      </c>
    </row>
    <row r="190" spans="1:96" ht="12.75">
      <c r="A190" s="44">
        <v>6.09</v>
      </c>
      <c r="G190" s="12" t="e">
        <f t="shared" si="30"/>
        <v>#DIV/0!</v>
      </c>
      <c r="H190" s="12" t="e">
        <f t="shared" si="31"/>
        <v>#DIV/0!</v>
      </c>
      <c r="O190" s="48"/>
      <c r="AC190" s="36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36" t="e">
        <f t="shared" si="32"/>
        <v>#DIV/0!</v>
      </c>
      <c r="AT190" s="12" t="e">
        <f t="shared" si="33"/>
        <v>#DIV/0!</v>
      </c>
      <c r="BL190" s="10"/>
      <c r="BM190" s="36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12" t="e">
        <f t="shared" si="34"/>
        <v>#DIV/0!</v>
      </c>
      <c r="CR190" s="10" t="e">
        <f t="shared" si="35"/>
        <v>#DIV/0!</v>
      </c>
    </row>
    <row r="191" spans="1:96" ht="12.75">
      <c r="A191" s="44">
        <v>8.67</v>
      </c>
      <c r="G191" s="12" t="e">
        <f t="shared" si="30"/>
        <v>#DIV/0!</v>
      </c>
      <c r="H191" s="12" t="e">
        <f t="shared" si="31"/>
        <v>#DIV/0!</v>
      </c>
      <c r="O191" s="48"/>
      <c r="AC191" s="36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36" t="e">
        <f t="shared" si="32"/>
        <v>#DIV/0!</v>
      </c>
      <c r="AT191" s="12" t="e">
        <f t="shared" si="33"/>
        <v>#DIV/0!</v>
      </c>
      <c r="BL191" s="10"/>
      <c r="BM191" s="36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12" t="e">
        <f t="shared" si="34"/>
        <v>#DIV/0!</v>
      </c>
      <c r="CR191" s="10" t="e">
        <f t="shared" si="35"/>
        <v>#DIV/0!</v>
      </c>
    </row>
    <row r="192" spans="1:96" ht="12.75">
      <c r="A192" s="44">
        <v>2.74</v>
      </c>
      <c r="G192" s="12" t="e">
        <f t="shared" si="30"/>
        <v>#DIV/0!</v>
      </c>
      <c r="H192" s="12" t="e">
        <f t="shared" si="31"/>
        <v>#DIV/0!</v>
      </c>
      <c r="O192" s="48"/>
      <c r="AC192" s="36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36" t="e">
        <f t="shared" si="32"/>
        <v>#DIV/0!</v>
      </c>
      <c r="AT192" s="12" t="e">
        <f t="shared" si="33"/>
        <v>#DIV/0!</v>
      </c>
      <c r="BL192" s="10"/>
      <c r="BM192" s="36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12" t="e">
        <f t="shared" si="34"/>
        <v>#DIV/0!</v>
      </c>
      <c r="CR192" s="10" t="e">
        <f t="shared" si="35"/>
        <v>#DIV/0!</v>
      </c>
    </row>
    <row r="193" spans="1:96" ht="12.75">
      <c r="A193" s="44">
        <v>3.56</v>
      </c>
      <c r="G193" s="12" t="e">
        <f t="shared" si="30"/>
        <v>#DIV/0!</v>
      </c>
      <c r="H193" s="12" t="e">
        <f t="shared" si="31"/>
        <v>#DIV/0!</v>
      </c>
      <c r="O193" s="48"/>
      <c r="AC193" s="36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36" t="e">
        <f t="shared" si="32"/>
        <v>#DIV/0!</v>
      </c>
      <c r="AT193" s="12" t="e">
        <f t="shared" si="33"/>
        <v>#DIV/0!</v>
      </c>
      <c r="BL193" s="10"/>
      <c r="BM193" s="36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12" t="e">
        <f t="shared" si="34"/>
        <v>#DIV/0!</v>
      </c>
      <c r="CR193" s="10" t="e">
        <f t="shared" si="35"/>
        <v>#DIV/0!</v>
      </c>
    </row>
    <row r="194" spans="1:96" ht="12.75">
      <c r="A194" s="44">
        <v>5.93</v>
      </c>
      <c r="G194" s="12" t="e">
        <f t="shared" si="30"/>
        <v>#DIV/0!</v>
      </c>
      <c r="H194" s="12" t="e">
        <f t="shared" si="31"/>
        <v>#DIV/0!</v>
      </c>
      <c r="O194" s="48"/>
      <c r="AC194" s="36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36" t="e">
        <f t="shared" si="32"/>
        <v>#DIV/0!</v>
      </c>
      <c r="AT194" s="12" t="e">
        <f t="shared" si="33"/>
        <v>#DIV/0!</v>
      </c>
      <c r="BL194" s="10"/>
      <c r="BM194" s="36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12" t="e">
        <f t="shared" si="34"/>
        <v>#DIV/0!</v>
      </c>
      <c r="CR194" s="10" t="e">
        <f t="shared" si="35"/>
        <v>#DIV/0!</v>
      </c>
    </row>
    <row r="195" spans="1:96" ht="12.75">
      <c r="A195" s="44">
        <v>6.57</v>
      </c>
      <c r="G195" s="12" t="e">
        <f t="shared" si="30"/>
        <v>#DIV/0!</v>
      </c>
      <c r="H195" s="12" t="e">
        <f t="shared" si="31"/>
        <v>#DIV/0!</v>
      </c>
      <c r="O195" s="48"/>
      <c r="AC195" s="36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36" t="e">
        <f t="shared" si="32"/>
        <v>#DIV/0!</v>
      </c>
      <c r="AT195" s="12" t="e">
        <f t="shared" si="33"/>
        <v>#DIV/0!</v>
      </c>
      <c r="BL195" s="10"/>
      <c r="BM195" s="36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12" t="e">
        <f t="shared" si="34"/>
        <v>#DIV/0!</v>
      </c>
      <c r="CR195" s="10" t="e">
        <f t="shared" si="35"/>
        <v>#DIV/0!</v>
      </c>
    </row>
    <row r="196" spans="1:96" ht="12.75">
      <c r="A196" s="44">
        <v>3.85</v>
      </c>
      <c r="G196" s="12" t="e">
        <f t="shared" si="30"/>
        <v>#DIV/0!</v>
      </c>
      <c r="H196" s="12" t="e">
        <f t="shared" si="31"/>
        <v>#DIV/0!</v>
      </c>
      <c r="O196" s="48"/>
      <c r="AC196" s="36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36" t="e">
        <f t="shared" si="32"/>
        <v>#DIV/0!</v>
      </c>
      <c r="AT196" s="12" t="e">
        <f t="shared" si="33"/>
        <v>#DIV/0!</v>
      </c>
      <c r="BL196" s="10"/>
      <c r="BM196" s="36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12" t="e">
        <f t="shared" si="34"/>
        <v>#DIV/0!</v>
      </c>
      <c r="CR196" s="10" t="e">
        <f t="shared" si="35"/>
        <v>#DIV/0!</v>
      </c>
    </row>
    <row r="197" spans="1:96" ht="12.75">
      <c r="A197" s="44">
        <v>5.23</v>
      </c>
      <c r="G197" s="12" t="e">
        <f t="shared" si="30"/>
        <v>#DIV/0!</v>
      </c>
      <c r="H197" s="12" t="e">
        <f t="shared" si="31"/>
        <v>#DIV/0!</v>
      </c>
      <c r="O197" s="48"/>
      <c r="AC197" s="36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36" t="e">
        <f t="shared" si="32"/>
        <v>#DIV/0!</v>
      </c>
      <c r="AT197" s="12" t="e">
        <f t="shared" si="33"/>
        <v>#DIV/0!</v>
      </c>
      <c r="BL197" s="10"/>
      <c r="BM197" s="36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12" t="e">
        <f t="shared" si="34"/>
        <v>#DIV/0!</v>
      </c>
      <c r="CR197" s="10" t="e">
        <f t="shared" si="35"/>
        <v>#DIV/0!</v>
      </c>
    </row>
    <row r="198" spans="1:96" ht="12.75">
      <c r="A198" s="44">
        <v>5.64</v>
      </c>
      <c r="G198" s="12" t="e">
        <f t="shared" si="30"/>
        <v>#DIV/0!</v>
      </c>
      <c r="H198" s="12" t="e">
        <f t="shared" si="31"/>
        <v>#DIV/0!</v>
      </c>
      <c r="O198" s="48"/>
      <c r="AC198" s="36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36" t="e">
        <f t="shared" si="32"/>
        <v>#DIV/0!</v>
      </c>
      <c r="AT198" s="12" t="e">
        <f t="shared" si="33"/>
        <v>#DIV/0!</v>
      </c>
      <c r="BL198" s="10"/>
      <c r="BM198" s="36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12" t="e">
        <f t="shared" si="34"/>
        <v>#DIV/0!</v>
      </c>
      <c r="CR198" s="10" t="e">
        <f t="shared" si="35"/>
        <v>#DIV/0!</v>
      </c>
    </row>
    <row r="199" spans="1:96" ht="12.75">
      <c r="A199" s="44">
        <v>6.72</v>
      </c>
      <c r="G199" s="12" t="e">
        <f t="shared" si="30"/>
        <v>#DIV/0!</v>
      </c>
      <c r="H199" s="12" t="e">
        <f t="shared" si="31"/>
        <v>#DIV/0!</v>
      </c>
      <c r="O199" s="48"/>
      <c r="AC199" s="36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36" t="e">
        <f t="shared" si="32"/>
        <v>#DIV/0!</v>
      </c>
      <c r="AT199" s="12" t="e">
        <f t="shared" si="33"/>
        <v>#DIV/0!</v>
      </c>
      <c r="BL199" s="10"/>
      <c r="BM199" s="36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12" t="e">
        <f t="shared" si="34"/>
        <v>#DIV/0!</v>
      </c>
      <c r="CR199" s="10" t="e">
        <f t="shared" si="35"/>
        <v>#DIV/0!</v>
      </c>
    </row>
    <row r="200" spans="1:96" ht="12.75">
      <c r="A200" s="44">
        <v>5.96</v>
      </c>
      <c r="G200" s="12" t="e">
        <f t="shared" si="30"/>
        <v>#DIV/0!</v>
      </c>
      <c r="H200" s="12" t="e">
        <f t="shared" si="31"/>
        <v>#DIV/0!</v>
      </c>
      <c r="O200" s="48"/>
      <c r="AC200" s="36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36" t="e">
        <f t="shared" si="32"/>
        <v>#DIV/0!</v>
      </c>
      <c r="AT200" s="12" t="e">
        <f t="shared" si="33"/>
        <v>#DIV/0!</v>
      </c>
      <c r="BL200" s="10"/>
      <c r="BM200" s="36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12" t="e">
        <f t="shared" si="34"/>
        <v>#DIV/0!</v>
      </c>
      <c r="CR200" s="10" t="e">
        <f t="shared" si="35"/>
        <v>#DIV/0!</v>
      </c>
    </row>
    <row r="201" spans="1:96" ht="12.75">
      <c r="A201" s="44">
        <v>2.52</v>
      </c>
      <c r="G201" s="12" t="e">
        <f t="shared" si="30"/>
        <v>#DIV/0!</v>
      </c>
      <c r="H201" s="12" t="e">
        <f t="shared" si="31"/>
        <v>#DIV/0!</v>
      </c>
      <c r="O201" s="48"/>
      <c r="AC201" s="36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36" t="e">
        <f t="shared" si="32"/>
        <v>#DIV/0!</v>
      </c>
      <c r="AT201" s="12" t="e">
        <f t="shared" si="33"/>
        <v>#DIV/0!</v>
      </c>
      <c r="BL201" s="10"/>
      <c r="BM201" s="36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12" t="e">
        <f t="shared" si="34"/>
        <v>#DIV/0!</v>
      </c>
      <c r="CR201" s="10" t="e">
        <f t="shared" si="35"/>
        <v>#DIV/0!</v>
      </c>
    </row>
    <row r="202" spans="1:96" ht="12.75">
      <c r="A202" s="44">
        <v>12.05</v>
      </c>
      <c r="G202" s="12" t="e">
        <f t="shared" si="30"/>
        <v>#DIV/0!</v>
      </c>
      <c r="H202" s="12" t="e">
        <f t="shared" si="31"/>
        <v>#DIV/0!</v>
      </c>
      <c r="O202" s="48"/>
      <c r="AC202" s="36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36" t="e">
        <f t="shared" si="32"/>
        <v>#DIV/0!</v>
      </c>
      <c r="AT202" s="12" t="e">
        <f t="shared" si="33"/>
        <v>#DIV/0!</v>
      </c>
      <c r="BL202" s="10"/>
      <c r="BM202" s="36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12" t="e">
        <f t="shared" si="34"/>
        <v>#DIV/0!</v>
      </c>
      <c r="CR202" s="10" t="e">
        <f t="shared" si="35"/>
        <v>#DIV/0!</v>
      </c>
    </row>
    <row r="203" spans="1:96" ht="12.75">
      <c r="A203" s="44">
        <v>4.49</v>
      </c>
      <c r="G203" s="12" t="e">
        <f t="shared" si="30"/>
        <v>#DIV/0!</v>
      </c>
      <c r="H203" s="12" t="e">
        <f t="shared" si="31"/>
        <v>#DIV/0!</v>
      </c>
      <c r="O203" s="48"/>
      <c r="AC203" s="36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36" t="e">
        <f t="shared" si="32"/>
        <v>#DIV/0!</v>
      </c>
      <c r="AT203" s="12" t="e">
        <f t="shared" si="33"/>
        <v>#DIV/0!</v>
      </c>
      <c r="BL203" s="10"/>
      <c r="BM203" s="36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12" t="e">
        <f t="shared" si="34"/>
        <v>#DIV/0!</v>
      </c>
      <c r="CR203" s="10" t="e">
        <f t="shared" si="35"/>
        <v>#DIV/0!</v>
      </c>
    </row>
    <row r="204" spans="1:96" ht="12.75">
      <c r="A204" s="44">
        <v>5.76</v>
      </c>
      <c r="G204" s="12" t="e">
        <f t="shared" si="30"/>
        <v>#DIV/0!</v>
      </c>
      <c r="H204" s="12" t="e">
        <f t="shared" si="31"/>
        <v>#DIV/0!</v>
      </c>
      <c r="O204" s="48"/>
      <c r="AC204" s="36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36" t="e">
        <f t="shared" si="32"/>
        <v>#DIV/0!</v>
      </c>
      <c r="AT204" s="12" t="e">
        <f t="shared" si="33"/>
        <v>#DIV/0!</v>
      </c>
      <c r="BL204" s="10"/>
      <c r="BM204" s="36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12" t="e">
        <f t="shared" si="34"/>
        <v>#DIV/0!</v>
      </c>
      <c r="CR204" s="10" t="e">
        <f t="shared" si="35"/>
        <v>#DIV/0!</v>
      </c>
    </row>
    <row r="205" spans="1:96" ht="12.75">
      <c r="A205" s="44">
        <v>7.08</v>
      </c>
      <c r="G205" s="12" t="e">
        <f t="shared" si="30"/>
        <v>#DIV/0!</v>
      </c>
      <c r="H205" s="12" t="e">
        <f t="shared" si="31"/>
        <v>#DIV/0!</v>
      </c>
      <c r="O205" s="48"/>
      <c r="AC205" s="36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36" t="e">
        <f t="shared" si="32"/>
        <v>#DIV/0!</v>
      </c>
      <c r="AT205" s="12" t="e">
        <f t="shared" si="33"/>
        <v>#DIV/0!</v>
      </c>
      <c r="BL205" s="10"/>
      <c r="BM205" s="36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12" t="e">
        <f t="shared" si="34"/>
        <v>#DIV/0!</v>
      </c>
      <c r="CR205" s="10" t="e">
        <f t="shared" si="35"/>
        <v>#DIV/0!</v>
      </c>
    </row>
    <row r="206" spans="1:96" ht="12.75">
      <c r="A206" s="44">
        <v>8.09</v>
      </c>
      <c r="G206" s="12" t="e">
        <f t="shared" si="30"/>
        <v>#DIV/0!</v>
      </c>
      <c r="H206" s="12" t="e">
        <f t="shared" si="31"/>
        <v>#DIV/0!</v>
      </c>
      <c r="O206" s="48"/>
      <c r="AC206" s="36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36" t="e">
        <f t="shared" si="32"/>
        <v>#DIV/0!</v>
      </c>
      <c r="AT206" s="12" t="e">
        <f t="shared" si="33"/>
        <v>#DIV/0!</v>
      </c>
      <c r="BL206" s="10"/>
      <c r="BM206" s="36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12" t="e">
        <f t="shared" si="34"/>
        <v>#DIV/0!</v>
      </c>
      <c r="CR206" s="10" t="e">
        <f t="shared" si="35"/>
        <v>#DIV/0!</v>
      </c>
    </row>
    <row r="207" spans="1:96" ht="12.75">
      <c r="A207" s="44">
        <v>2.9</v>
      </c>
      <c r="G207" s="12" t="e">
        <f t="shared" si="30"/>
        <v>#DIV/0!</v>
      </c>
      <c r="H207" s="12" t="e">
        <f t="shared" si="31"/>
        <v>#DIV/0!</v>
      </c>
      <c r="O207" s="48"/>
      <c r="AC207" s="36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36" t="e">
        <f t="shared" si="32"/>
        <v>#DIV/0!</v>
      </c>
      <c r="AT207" s="12" t="e">
        <f t="shared" si="33"/>
        <v>#DIV/0!</v>
      </c>
      <c r="BL207" s="10"/>
      <c r="BM207" s="36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12" t="e">
        <f t="shared" si="34"/>
        <v>#DIV/0!</v>
      </c>
      <c r="CR207" s="10" t="e">
        <f t="shared" si="35"/>
        <v>#DIV/0!</v>
      </c>
    </row>
    <row r="208" spans="1:96" ht="12.75">
      <c r="A208" s="44">
        <v>8.17</v>
      </c>
      <c r="G208" s="12" t="e">
        <f t="shared" si="30"/>
        <v>#DIV/0!</v>
      </c>
      <c r="H208" s="12" t="e">
        <f t="shared" si="31"/>
        <v>#DIV/0!</v>
      </c>
      <c r="O208" s="48"/>
      <c r="AC208" s="36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36" t="e">
        <f t="shared" si="32"/>
        <v>#DIV/0!</v>
      </c>
      <c r="AT208" s="12" t="e">
        <f t="shared" si="33"/>
        <v>#DIV/0!</v>
      </c>
      <c r="BL208" s="10"/>
      <c r="BM208" s="36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12" t="e">
        <f t="shared" si="34"/>
        <v>#DIV/0!</v>
      </c>
      <c r="CR208" s="10" t="e">
        <f t="shared" si="35"/>
        <v>#DIV/0!</v>
      </c>
    </row>
    <row r="209" spans="1:96" ht="12.75">
      <c r="A209" s="44">
        <v>3.94</v>
      </c>
      <c r="G209" s="12" t="e">
        <f t="shared" si="30"/>
        <v>#DIV/0!</v>
      </c>
      <c r="H209" s="12" t="e">
        <f t="shared" si="31"/>
        <v>#DIV/0!</v>
      </c>
      <c r="O209" s="48"/>
      <c r="AC209" s="36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36" t="e">
        <f t="shared" si="32"/>
        <v>#DIV/0!</v>
      </c>
      <c r="AT209" s="12" t="e">
        <f t="shared" si="33"/>
        <v>#DIV/0!</v>
      </c>
      <c r="BL209" s="10"/>
      <c r="BM209" s="36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12" t="e">
        <f t="shared" si="34"/>
        <v>#DIV/0!</v>
      </c>
      <c r="CR209" s="10" t="e">
        <f t="shared" si="35"/>
        <v>#DIV/0!</v>
      </c>
    </row>
    <row r="210" spans="1:96" ht="12.75">
      <c r="A210" s="44">
        <v>3.75</v>
      </c>
      <c r="G210" s="12" t="e">
        <f t="shared" si="30"/>
        <v>#DIV/0!</v>
      </c>
      <c r="H210" s="12" t="e">
        <f t="shared" si="31"/>
        <v>#DIV/0!</v>
      </c>
      <c r="O210" s="48"/>
      <c r="AC210" s="36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36" t="e">
        <f t="shared" si="32"/>
        <v>#DIV/0!</v>
      </c>
      <c r="AT210" s="12" t="e">
        <f t="shared" si="33"/>
        <v>#DIV/0!</v>
      </c>
      <c r="BL210" s="10"/>
      <c r="BM210" s="36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12" t="e">
        <f t="shared" si="34"/>
        <v>#DIV/0!</v>
      </c>
      <c r="CR210" s="10" t="e">
        <f t="shared" si="35"/>
        <v>#DIV/0!</v>
      </c>
    </row>
    <row r="211" spans="1:96" ht="12.75">
      <c r="A211" s="44">
        <v>5.96</v>
      </c>
      <c r="G211" s="12" t="e">
        <f t="shared" si="30"/>
        <v>#DIV/0!</v>
      </c>
      <c r="H211" s="12" t="e">
        <f t="shared" si="31"/>
        <v>#DIV/0!</v>
      </c>
      <c r="O211" s="48"/>
      <c r="AC211" s="36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36" t="e">
        <f t="shared" si="32"/>
        <v>#DIV/0!</v>
      </c>
      <c r="AT211" s="12" t="e">
        <f t="shared" si="33"/>
        <v>#DIV/0!</v>
      </c>
      <c r="BL211" s="10"/>
      <c r="BM211" s="36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12" t="e">
        <f t="shared" si="34"/>
        <v>#DIV/0!</v>
      </c>
      <c r="CR211" s="10" t="e">
        <f t="shared" si="35"/>
        <v>#DIV/0!</v>
      </c>
    </row>
    <row r="212" spans="1:96" ht="12.75">
      <c r="A212" s="44">
        <v>6.72</v>
      </c>
      <c r="G212" s="12" t="e">
        <f t="shared" si="30"/>
        <v>#DIV/0!</v>
      </c>
      <c r="H212" s="12" t="e">
        <f t="shared" si="31"/>
        <v>#DIV/0!</v>
      </c>
      <c r="O212" s="48"/>
      <c r="AC212" s="36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36" t="e">
        <f t="shared" si="32"/>
        <v>#DIV/0!</v>
      </c>
      <c r="AT212" s="12" t="e">
        <f t="shared" si="33"/>
        <v>#DIV/0!</v>
      </c>
      <c r="BL212" s="10"/>
      <c r="BM212" s="36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12" t="e">
        <f t="shared" si="34"/>
        <v>#DIV/0!</v>
      </c>
      <c r="CR212" s="10" t="e">
        <f t="shared" si="35"/>
        <v>#DIV/0!</v>
      </c>
    </row>
    <row r="213" spans="1:96" ht="12.75">
      <c r="A213" s="44">
        <v>5</v>
      </c>
      <c r="G213" s="12" t="e">
        <f t="shared" si="30"/>
        <v>#DIV/0!</v>
      </c>
      <c r="H213" s="12" t="e">
        <f t="shared" si="31"/>
        <v>#DIV/0!</v>
      </c>
      <c r="O213" s="48"/>
      <c r="AC213" s="36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36" t="e">
        <f t="shared" si="32"/>
        <v>#DIV/0!</v>
      </c>
      <c r="AT213" s="12" t="e">
        <f t="shared" si="33"/>
        <v>#DIV/0!</v>
      </c>
      <c r="BL213" s="10"/>
      <c r="BM213" s="36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12" t="e">
        <f t="shared" si="34"/>
        <v>#DIV/0!</v>
      </c>
      <c r="CR213" s="10" t="e">
        <f t="shared" si="35"/>
        <v>#DIV/0!</v>
      </c>
    </row>
    <row r="214" spans="1:96" ht="12.75">
      <c r="A214" s="44">
        <v>5.64</v>
      </c>
      <c r="G214" s="12" t="e">
        <f t="shared" si="30"/>
        <v>#DIV/0!</v>
      </c>
      <c r="H214" s="12" t="e">
        <f t="shared" si="31"/>
        <v>#DIV/0!</v>
      </c>
      <c r="O214" s="48"/>
      <c r="AC214" s="36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36" t="e">
        <f t="shared" si="32"/>
        <v>#DIV/0!</v>
      </c>
      <c r="AT214" s="12" t="e">
        <f t="shared" si="33"/>
        <v>#DIV/0!</v>
      </c>
      <c r="BL214" s="10"/>
      <c r="BM214" s="36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12" t="e">
        <f t="shared" si="34"/>
        <v>#DIV/0!</v>
      </c>
      <c r="CR214" s="10" t="e">
        <f t="shared" si="35"/>
        <v>#DIV/0!</v>
      </c>
    </row>
    <row r="215" spans="1:96" ht="12.75">
      <c r="A215" s="44">
        <v>9.87</v>
      </c>
      <c r="G215" s="12" t="e">
        <f t="shared" si="30"/>
        <v>#DIV/0!</v>
      </c>
      <c r="H215" s="12" t="e">
        <f t="shared" si="31"/>
        <v>#DIV/0!</v>
      </c>
      <c r="O215" s="48"/>
      <c r="AC215" s="36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36" t="e">
        <f t="shared" si="32"/>
        <v>#DIV/0!</v>
      </c>
      <c r="AT215" s="12" t="e">
        <f t="shared" si="33"/>
        <v>#DIV/0!</v>
      </c>
      <c r="BL215" s="10"/>
      <c r="BM215" s="36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12" t="e">
        <f t="shared" si="34"/>
        <v>#DIV/0!</v>
      </c>
      <c r="CR215" s="10" t="e">
        <f t="shared" si="35"/>
        <v>#DIV/0!</v>
      </c>
    </row>
    <row r="216" spans="1:96" ht="12.75">
      <c r="A216" s="44">
        <v>2.28</v>
      </c>
      <c r="G216" s="12" t="e">
        <f t="shared" si="30"/>
        <v>#DIV/0!</v>
      </c>
      <c r="H216" s="12" t="e">
        <f t="shared" si="31"/>
        <v>#DIV/0!</v>
      </c>
      <c r="O216" s="48"/>
      <c r="AC216" s="36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36" t="e">
        <f t="shared" si="32"/>
        <v>#DIV/0!</v>
      </c>
      <c r="AT216" s="12" t="e">
        <f t="shared" si="33"/>
        <v>#DIV/0!</v>
      </c>
      <c r="BL216" s="10"/>
      <c r="BM216" s="36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12" t="e">
        <f t="shared" si="34"/>
        <v>#DIV/0!</v>
      </c>
      <c r="CR216" s="10" t="e">
        <f t="shared" si="35"/>
        <v>#DIV/0!</v>
      </c>
    </row>
    <row r="217" spans="1:96" ht="12.75">
      <c r="A217" s="44">
        <v>3.7</v>
      </c>
      <c r="G217" s="12" t="e">
        <f t="shared" si="30"/>
        <v>#DIV/0!</v>
      </c>
      <c r="H217" s="12" t="e">
        <f t="shared" si="31"/>
        <v>#DIV/0!</v>
      </c>
      <c r="O217" s="48"/>
      <c r="AC217" s="36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36" t="e">
        <f t="shared" si="32"/>
        <v>#DIV/0!</v>
      </c>
      <c r="AT217" s="12" t="e">
        <f t="shared" si="33"/>
        <v>#DIV/0!</v>
      </c>
      <c r="BL217" s="10"/>
      <c r="BM217" s="36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12" t="e">
        <f t="shared" si="34"/>
        <v>#DIV/0!</v>
      </c>
      <c r="CR217" s="10" t="e">
        <f t="shared" si="35"/>
        <v>#DIV/0!</v>
      </c>
    </row>
    <row r="218" spans="1:96" ht="12.75">
      <c r="A218" s="44">
        <v>11.78</v>
      </c>
      <c r="G218" s="12" t="e">
        <f t="shared" si="30"/>
        <v>#DIV/0!</v>
      </c>
      <c r="H218" s="12" t="e">
        <f t="shared" si="31"/>
        <v>#DIV/0!</v>
      </c>
      <c r="O218" s="48"/>
      <c r="AC218" s="36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36" t="e">
        <f t="shared" si="32"/>
        <v>#DIV/0!</v>
      </c>
      <c r="AT218" s="12" t="e">
        <f t="shared" si="33"/>
        <v>#DIV/0!</v>
      </c>
      <c r="BL218" s="10"/>
      <c r="BM218" s="36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12" t="e">
        <f t="shared" si="34"/>
        <v>#DIV/0!</v>
      </c>
      <c r="CR218" s="10" t="e">
        <f t="shared" si="35"/>
        <v>#DIV/0!</v>
      </c>
    </row>
    <row r="219" spans="1:96" ht="12.75">
      <c r="A219" s="44">
        <v>9.5</v>
      </c>
      <c r="G219" s="12" t="e">
        <f t="shared" si="30"/>
        <v>#DIV/0!</v>
      </c>
      <c r="H219" s="12" t="e">
        <f t="shared" si="31"/>
        <v>#DIV/0!</v>
      </c>
      <c r="O219" s="48"/>
      <c r="AC219" s="36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36" t="e">
        <f t="shared" si="32"/>
        <v>#DIV/0!</v>
      </c>
      <c r="AT219" s="12" t="e">
        <f t="shared" si="33"/>
        <v>#DIV/0!</v>
      </c>
      <c r="BL219" s="10"/>
      <c r="BM219" s="36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12" t="e">
        <f t="shared" si="34"/>
        <v>#DIV/0!</v>
      </c>
      <c r="CR219" s="10" t="e">
        <f t="shared" si="35"/>
        <v>#DIV/0!</v>
      </c>
    </row>
    <row r="220" spans="1:96" ht="12.75">
      <c r="A220" s="44">
        <v>11.37</v>
      </c>
      <c r="G220" s="12" t="e">
        <f t="shared" si="30"/>
        <v>#DIV/0!</v>
      </c>
      <c r="H220" s="12" t="e">
        <f t="shared" si="31"/>
        <v>#DIV/0!</v>
      </c>
      <c r="O220" s="48"/>
      <c r="AC220" s="36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36" t="e">
        <f t="shared" si="32"/>
        <v>#DIV/0!</v>
      </c>
      <c r="AT220" s="12" t="e">
        <f t="shared" si="33"/>
        <v>#DIV/0!</v>
      </c>
      <c r="BL220" s="10"/>
      <c r="BM220" s="36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12" t="e">
        <f t="shared" si="34"/>
        <v>#DIV/0!</v>
      </c>
      <c r="CR220" s="10" t="e">
        <f t="shared" si="35"/>
        <v>#DIV/0!</v>
      </c>
    </row>
    <row r="221" spans="1:96" ht="12.75">
      <c r="A221" s="44">
        <v>2.88</v>
      </c>
      <c r="G221" s="12" t="e">
        <f aca="true" t="shared" si="36" ref="G221:G227">AVERAGE(D221:F221)</f>
        <v>#DIV/0!</v>
      </c>
      <c r="H221" s="12" t="e">
        <f aca="true" t="shared" si="37" ref="H221:H227">VAR(D221:F221)</f>
        <v>#DIV/0!</v>
      </c>
      <c r="O221" s="48"/>
      <c r="AC221" s="36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36" t="e">
        <f aca="true" t="shared" si="38" ref="AS221:AS227">AVERAGE(AC221:AR221)</f>
        <v>#DIV/0!</v>
      </c>
      <c r="AT221" s="12" t="e">
        <f aca="true" t="shared" si="39" ref="AT221:AT227">VAR(AC221:AR221)</f>
        <v>#DIV/0!</v>
      </c>
      <c r="BL221" s="10"/>
      <c r="BM221" s="36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12" t="e">
        <f aca="true" t="shared" si="40" ref="CQ221:CQ227">AVERAGE(BM221:CP221)</f>
        <v>#DIV/0!</v>
      </c>
      <c r="CR221" s="10" t="e">
        <f aca="true" t="shared" si="41" ref="CR221:CR227">VAR(BM221:CP221)</f>
        <v>#DIV/0!</v>
      </c>
    </row>
    <row r="222" spans="1:96" ht="12.75">
      <c r="A222" s="44">
        <v>9.78</v>
      </c>
      <c r="G222" s="12" t="e">
        <f t="shared" si="36"/>
        <v>#DIV/0!</v>
      </c>
      <c r="H222" s="12" t="e">
        <f t="shared" si="37"/>
        <v>#DIV/0!</v>
      </c>
      <c r="O222" s="48"/>
      <c r="AC222" s="36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36" t="e">
        <f t="shared" si="38"/>
        <v>#DIV/0!</v>
      </c>
      <c r="AT222" s="12" t="e">
        <f t="shared" si="39"/>
        <v>#DIV/0!</v>
      </c>
      <c r="BL222" s="10"/>
      <c r="BM222" s="36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12" t="e">
        <f t="shared" si="40"/>
        <v>#DIV/0!</v>
      </c>
      <c r="CR222" s="10" t="e">
        <f t="shared" si="41"/>
        <v>#DIV/0!</v>
      </c>
    </row>
    <row r="223" spans="1:96" ht="12.75">
      <c r="A223" s="44">
        <v>14.69</v>
      </c>
      <c r="G223" s="12" t="e">
        <f t="shared" si="36"/>
        <v>#DIV/0!</v>
      </c>
      <c r="H223" s="12" t="e">
        <f t="shared" si="37"/>
        <v>#DIV/0!</v>
      </c>
      <c r="O223" s="48"/>
      <c r="AC223" s="36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36" t="e">
        <f t="shared" si="38"/>
        <v>#DIV/0!</v>
      </c>
      <c r="AT223" s="12" t="e">
        <f t="shared" si="39"/>
        <v>#DIV/0!</v>
      </c>
      <c r="BL223" s="10"/>
      <c r="BM223" s="36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12" t="e">
        <f t="shared" si="40"/>
        <v>#DIV/0!</v>
      </c>
      <c r="CR223" s="10" t="e">
        <f t="shared" si="41"/>
        <v>#DIV/0!</v>
      </c>
    </row>
    <row r="224" spans="1:96" ht="12.75">
      <c r="A224" s="44">
        <v>10.82</v>
      </c>
      <c r="G224" s="12" t="e">
        <f t="shared" si="36"/>
        <v>#DIV/0!</v>
      </c>
      <c r="H224" s="12" t="e">
        <f t="shared" si="37"/>
        <v>#DIV/0!</v>
      </c>
      <c r="O224" s="48"/>
      <c r="AC224" s="36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36" t="e">
        <f t="shared" si="38"/>
        <v>#DIV/0!</v>
      </c>
      <c r="AT224" s="12" t="e">
        <f t="shared" si="39"/>
        <v>#DIV/0!</v>
      </c>
      <c r="BL224" s="10"/>
      <c r="BM224" s="36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12" t="e">
        <f t="shared" si="40"/>
        <v>#DIV/0!</v>
      </c>
      <c r="CR224" s="10" t="e">
        <f t="shared" si="41"/>
        <v>#DIV/0!</v>
      </c>
    </row>
    <row r="225" spans="1:96" ht="12.75">
      <c r="A225" s="44">
        <v>4.25</v>
      </c>
      <c r="G225" s="12" t="e">
        <f t="shared" si="36"/>
        <v>#DIV/0!</v>
      </c>
      <c r="H225" s="12" t="e">
        <f t="shared" si="37"/>
        <v>#DIV/0!</v>
      </c>
      <c r="O225" s="48"/>
      <c r="AC225" s="36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36" t="e">
        <f t="shared" si="38"/>
        <v>#DIV/0!</v>
      </c>
      <c r="AT225" s="12" t="e">
        <f t="shared" si="39"/>
        <v>#DIV/0!</v>
      </c>
      <c r="BL225" s="10"/>
      <c r="BM225" s="36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12" t="e">
        <f t="shared" si="40"/>
        <v>#DIV/0!</v>
      </c>
      <c r="CR225" s="10" t="e">
        <f t="shared" si="41"/>
        <v>#DIV/0!</v>
      </c>
    </row>
    <row r="226" spans="1:96" ht="12.75">
      <c r="A226" s="44">
        <v>8.59</v>
      </c>
      <c r="G226" s="12" t="e">
        <f t="shared" si="36"/>
        <v>#DIV/0!</v>
      </c>
      <c r="H226" s="12" t="e">
        <f t="shared" si="37"/>
        <v>#DIV/0!</v>
      </c>
      <c r="O226" s="48"/>
      <c r="AC226" s="36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36" t="e">
        <f t="shared" si="38"/>
        <v>#DIV/0!</v>
      </c>
      <c r="AT226" s="12" t="e">
        <f t="shared" si="39"/>
        <v>#DIV/0!</v>
      </c>
      <c r="BL226" s="10"/>
      <c r="BM226" s="36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12" t="e">
        <f t="shared" si="40"/>
        <v>#DIV/0!</v>
      </c>
      <c r="CR226" s="10" t="e">
        <f t="shared" si="41"/>
        <v>#DIV/0!</v>
      </c>
    </row>
    <row r="227" spans="1:96" ht="13.5" thickBot="1">
      <c r="A227" s="44">
        <v>12.31</v>
      </c>
      <c r="G227" s="31" t="e">
        <f t="shared" si="36"/>
        <v>#DIV/0!</v>
      </c>
      <c r="H227" s="31" t="e">
        <f t="shared" si="37"/>
        <v>#DIV/0!</v>
      </c>
      <c r="O227" s="48"/>
      <c r="AC227" s="41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11"/>
      <c r="AS227" s="41" t="e">
        <f t="shared" si="38"/>
        <v>#DIV/0!</v>
      </c>
      <c r="AT227" s="31" t="e">
        <f t="shared" si="39"/>
        <v>#DIV/0!</v>
      </c>
      <c r="BL227" s="10"/>
      <c r="BM227" s="41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31" t="e">
        <f t="shared" si="40"/>
        <v>#DIV/0!</v>
      </c>
      <c r="CR227" s="11" t="e">
        <f t="shared" si="41"/>
        <v>#DIV/0!</v>
      </c>
    </row>
    <row r="228" spans="1:15" ht="12.75">
      <c r="A228" s="44">
        <v>8.76</v>
      </c>
      <c r="O228" s="48"/>
    </row>
    <row r="229" spans="1:15" ht="12.75">
      <c r="A229" s="44">
        <v>4.74</v>
      </c>
      <c r="O229" s="48"/>
    </row>
    <row r="230" spans="1:15" ht="12.75">
      <c r="A230" s="44">
        <v>8.01</v>
      </c>
      <c r="O230" s="48"/>
    </row>
    <row r="231" spans="1:15" ht="12.75">
      <c r="A231" s="44">
        <v>6.57</v>
      </c>
      <c r="O231" s="48"/>
    </row>
    <row r="232" spans="1:15" ht="12.75">
      <c r="A232" s="44">
        <v>4.52</v>
      </c>
      <c r="O232" s="48"/>
    </row>
    <row r="233" spans="1:15" ht="12.75">
      <c r="A233" s="44">
        <v>6.82</v>
      </c>
      <c r="O233" s="48"/>
    </row>
    <row r="234" spans="1:15" ht="12.75">
      <c r="A234" s="44">
        <v>5.48</v>
      </c>
      <c r="O234" s="48"/>
    </row>
    <row r="235" spans="1:15" ht="12.75">
      <c r="A235" s="44">
        <v>5.96</v>
      </c>
      <c r="O235" s="48"/>
    </row>
    <row r="236" spans="1:15" ht="12.75">
      <c r="A236" s="44">
        <v>4.43</v>
      </c>
      <c r="O236" s="48"/>
    </row>
    <row r="237" spans="1:15" ht="12.75">
      <c r="A237" s="44">
        <v>3.54</v>
      </c>
      <c r="O237" s="48"/>
    </row>
    <row r="238" spans="1:15" ht="12.75">
      <c r="A238" s="44">
        <v>8.42</v>
      </c>
      <c r="O238" s="48"/>
    </row>
    <row r="239" spans="1:15" ht="12.75">
      <c r="A239" s="44">
        <v>3.97</v>
      </c>
      <c r="O239" s="48"/>
    </row>
    <row r="240" spans="1:15" ht="12.75">
      <c r="A240" s="44">
        <v>8.76</v>
      </c>
      <c r="O240" s="48"/>
    </row>
    <row r="241" spans="1:15" ht="12.75">
      <c r="A241" s="44">
        <v>8.55</v>
      </c>
      <c r="O241" s="48"/>
    </row>
    <row r="242" spans="1:15" ht="12.75">
      <c r="A242" s="44">
        <v>11.07</v>
      </c>
      <c r="O242" s="48"/>
    </row>
    <row r="243" spans="1:15" ht="12.75">
      <c r="A243" s="44">
        <v>5.93</v>
      </c>
      <c r="O243" s="48"/>
    </row>
    <row r="244" spans="1:15" ht="12.75">
      <c r="A244" s="44">
        <v>10.87</v>
      </c>
      <c r="O244" s="48"/>
    </row>
    <row r="245" spans="1:15" ht="12.75">
      <c r="A245" s="44">
        <v>10.44</v>
      </c>
      <c r="O245" s="48"/>
    </row>
    <row r="246" spans="1:15" ht="12.75">
      <c r="A246" s="44">
        <v>2.65</v>
      </c>
      <c r="O246" s="48"/>
    </row>
    <row r="247" spans="1:15" ht="12.75">
      <c r="A247" s="44">
        <v>7.19</v>
      </c>
      <c r="O247" s="48"/>
    </row>
    <row r="248" spans="1:15" ht="12.75">
      <c r="A248" s="44">
        <v>14.27</v>
      </c>
      <c r="O248" s="48"/>
    </row>
    <row r="249" spans="1:15" ht="12.75">
      <c r="A249" s="44">
        <v>4.6</v>
      </c>
      <c r="O249" s="48"/>
    </row>
    <row r="250" spans="1:15" ht="12.75">
      <c r="A250" s="44">
        <v>5.11</v>
      </c>
      <c r="O250" s="48"/>
    </row>
    <row r="251" spans="1:15" ht="12.75">
      <c r="A251" s="44">
        <v>9.41</v>
      </c>
      <c r="O251" s="48"/>
    </row>
    <row r="252" spans="1:15" ht="12.75">
      <c r="A252" s="44">
        <v>11.99</v>
      </c>
      <c r="O252" s="48"/>
    </row>
    <row r="253" spans="1:15" ht="12.75">
      <c r="A253" s="44">
        <v>15.98</v>
      </c>
      <c r="O253" s="48"/>
    </row>
    <row r="254" spans="1:15" ht="12.75">
      <c r="A254" s="44">
        <v>7.04</v>
      </c>
      <c r="O254" s="48"/>
    </row>
    <row r="255" spans="1:15" ht="12.75">
      <c r="A255" s="44">
        <v>9.06</v>
      </c>
      <c r="O255" s="48"/>
    </row>
    <row r="256" spans="1:15" ht="12.75">
      <c r="A256" s="44">
        <v>10.68</v>
      </c>
      <c r="O256" s="48"/>
    </row>
    <row r="257" spans="1:15" ht="12.75">
      <c r="A257" s="44">
        <v>5.86</v>
      </c>
      <c r="O257" s="48"/>
    </row>
    <row r="258" spans="1:15" ht="12.75">
      <c r="A258" s="44">
        <v>5.26</v>
      </c>
      <c r="O258" s="48"/>
    </row>
    <row r="259" spans="1:15" ht="12.75">
      <c r="A259" s="44">
        <v>5.67</v>
      </c>
      <c r="O259" s="48"/>
    </row>
    <row r="260" spans="1:15" ht="12.75">
      <c r="A260" s="44">
        <v>9.1</v>
      </c>
      <c r="O260" s="48"/>
    </row>
    <row r="261" spans="1:15" ht="12.75">
      <c r="A261" s="44">
        <v>3.99</v>
      </c>
      <c r="O261" s="48"/>
    </row>
    <row r="262" spans="1:15" ht="12.75">
      <c r="A262" s="44">
        <v>17.53</v>
      </c>
      <c r="O262" s="48"/>
    </row>
    <row r="263" spans="1:15" ht="12.75">
      <c r="A263" s="44">
        <v>2.76</v>
      </c>
      <c r="O263" s="48"/>
    </row>
    <row r="264" spans="1:15" ht="12.75">
      <c r="A264" s="44">
        <v>5.99</v>
      </c>
      <c r="O264" s="48"/>
    </row>
    <row r="265" spans="1:15" ht="12.75">
      <c r="A265" s="44">
        <v>6.19</v>
      </c>
      <c r="O265" s="48"/>
    </row>
    <row r="266" spans="1:15" ht="12.75">
      <c r="A266" s="44">
        <v>5.96</v>
      </c>
      <c r="O266" s="48"/>
    </row>
    <row r="267" spans="1:15" ht="12.75">
      <c r="A267" s="44">
        <v>7.23</v>
      </c>
      <c r="O267" s="48"/>
    </row>
    <row r="268" spans="1:15" ht="12.75">
      <c r="A268" s="44">
        <v>2.88</v>
      </c>
      <c r="O268" s="48"/>
    </row>
    <row r="269" spans="1:15" ht="12.75">
      <c r="A269" s="44">
        <v>13.92</v>
      </c>
      <c r="O269" s="48"/>
    </row>
    <row r="270" spans="1:15" ht="12.75">
      <c r="A270" s="44">
        <v>15.6</v>
      </c>
      <c r="O270" s="48"/>
    </row>
    <row r="271" spans="1:15" ht="12.75">
      <c r="A271" s="44">
        <v>6.4</v>
      </c>
      <c r="O271" s="48"/>
    </row>
    <row r="272" spans="1:15" ht="12.75">
      <c r="A272" s="44">
        <v>8.63</v>
      </c>
      <c r="O272" s="48"/>
    </row>
    <row r="273" spans="1:15" ht="12.75">
      <c r="A273" s="44">
        <v>7.16</v>
      </c>
      <c r="O273" s="48"/>
    </row>
    <row r="274" ht="12.75">
      <c r="A274" s="44">
        <v>4.71</v>
      </c>
    </row>
    <row r="275" ht="12.75">
      <c r="A275" s="44">
        <v>8.59</v>
      </c>
    </row>
    <row r="276" ht="12.75">
      <c r="A276" s="44">
        <v>4.71</v>
      </c>
    </row>
    <row r="277" ht="12.75">
      <c r="A277" s="44">
        <v>11.48</v>
      </c>
    </row>
    <row r="278" ht="12.75">
      <c r="A278" s="44">
        <v>2.01</v>
      </c>
    </row>
    <row r="279" ht="12.75">
      <c r="A279" s="44">
        <v>9.5</v>
      </c>
    </row>
    <row r="280" ht="12.75">
      <c r="A280" s="44">
        <v>3.31</v>
      </c>
    </row>
    <row r="281" ht="12.75">
      <c r="A281" s="44">
        <v>4.22</v>
      </c>
    </row>
    <row r="282" ht="12.75">
      <c r="A282" s="44">
        <v>11.07</v>
      </c>
    </row>
    <row r="283" ht="12.75">
      <c r="A283" s="44">
        <v>14.45</v>
      </c>
    </row>
    <row r="284" ht="12.75">
      <c r="A284" s="44">
        <v>10.15</v>
      </c>
    </row>
    <row r="285" ht="12.75">
      <c r="A285" s="44">
        <v>6.75</v>
      </c>
    </row>
    <row r="286" ht="12.75">
      <c r="A286" s="44">
        <v>1.08</v>
      </c>
    </row>
    <row r="287" ht="12.75">
      <c r="A287" s="44">
        <v>4.41</v>
      </c>
    </row>
    <row r="288" ht="12.75">
      <c r="A288" s="44">
        <v>12.74</v>
      </c>
    </row>
    <row r="289" ht="12.75">
      <c r="A289" s="44">
        <v>4.28</v>
      </c>
    </row>
    <row r="290" ht="12.75">
      <c r="A290" s="44">
        <v>10.87</v>
      </c>
    </row>
    <row r="291" ht="12.75">
      <c r="A291" s="44">
        <v>5.93</v>
      </c>
    </row>
    <row r="292" ht="12.75">
      <c r="A292" s="44">
        <v>11.68</v>
      </c>
    </row>
    <row r="293" ht="12.75">
      <c r="A293" s="44">
        <v>4.54</v>
      </c>
    </row>
    <row r="294" ht="12.75">
      <c r="A294" s="44">
        <v>10.06</v>
      </c>
    </row>
    <row r="295" ht="12.75">
      <c r="A295" s="44">
        <v>10.58</v>
      </c>
    </row>
    <row r="296" ht="12.75">
      <c r="A296" s="44">
        <v>1.65</v>
      </c>
    </row>
    <row r="297" ht="12.75">
      <c r="A297" s="44">
        <v>6.5</v>
      </c>
    </row>
    <row r="298" ht="12.75">
      <c r="A298" s="44">
        <v>3.4</v>
      </c>
    </row>
    <row r="299" ht="12.75">
      <c r="A299" s="44">
        <v>8.89</v>
      </c>
    </row>
    <row r="300" ht="12.75">
      <c r="A300" s="44">
        <v>6.57</v>
      </c>
    </row>
    <row r="301" ht="12.75">
      <c r="A301" s="44">
        <v>9.1</v>
      </c>
    </row>
    <row r="302" ht="12.75">
      <c r="A302" s="44">
        <v>9.1</v>
      </c>
    </row>
    <row r="303" ht="12.75">
      <c r="A303" s="44">
        <v>4.46</v>
      </c>
    </row>
    <row r="304" ht="12.75">
      <c r="A304" s="44">
        <v>5.29</v>
      </c>
    </row>
    <row r="305" ht="12.75">
      <c r="A305" s="44">
        <v>5.08</v>
      </c>
    </row>
    <row r="306" ht="12.75">
      <c r="A306" s="44">
        <v>2.7</v>
      </c>
    </row>
    <row r="307" ht="12.75">
      <c r="A307" s="44">
        <v>11.12</v>
      </c>
    </row>
    <row r="308" ht="12.75">
      <c r="A308" s="44">
        <v>2.5</v>
      </c>
    </row>
    <row r="309" ht="12.75">
      <c r="A309" s="44">
        <v>14.39</v>
      </c>
    </row>
    <row r="310" ht="12.75">
      <c r="A310" s="44">
        <v>2.23</v>
      </c>
    </row>
    <row r="311" ht="12.75">
      <c r="A311" s="44">
        <v>10.97</v>
      </c>
    </row>
    <row r="312" ht="12.75">
      <c r="A312" s="44">
        <v>5.54</v>
      </c>
    </row>
    <row r="313" ht="12.75">
      <c r="A313" s="44">
        <v>9.46</v>
      </c>
    </row>
    <row r="314" ht="12.75">
      <c r="A314" s="44">
        <v>10.82</v>
      </c>
    </row>
    <row r="315" ht="12.75">
      <c r="A315" s="44">
        <v>9.73</v>
      </c>
    </row>
    <row r="316" ht="12.75">
      <c r="A316" s="44">
        <v>6.9</v>
      </c>
    </row>
    <row r="317" ht="12.75">
      <c r="A317" s="44">
        <v>6.13</v>
      </c>
    </row>
    <row r="318" ht="12.75">
      <c r="A318" s="44">
        <v>3.29</v>
      </c>
    </row>
    <row r="319" ht="12.75">
      <c r="A319" s="44">
        <v>6.75</v>
      </c>
    </row>
    <row r="320" ht="12.75">
      <c r="A320" s="44">
        <v>5.14</v>
      </c>
    </row>
    <row r="321" ht="12.75">
      <c r="A321" s="44">
        <v>3.23</v>
      </c>
    </row>
    <row r="322" ht="12.75">
      <c r="A322" s="44">
        <v>10.34</v>
      </c>
    </row>
    <row r="323" ht="12.75">
      <c r="A323" s="44">
        <v>7.04</v>
      </c>
    </row>
    <row r="324" ht="12.75">
      <c r="A324" s="44">
        <v>5.36</v>
      </c>
    </row>
    <row r="325" ht="12.75">
      <c r="A325" s="44">
        <v>10.63</v>
      </c>
    </row>
    <row r="326" ht="12.75">
      <c r="A326" s="44">
        <v>15.79</v>
      </c>
    </row>
    <row r="327" ht="12.75">
      <c r="A327" s="44">
        <v>6.75</v>
      </c>
    </row>
    <row r="328" ht="12.75">
      <c r="A328" s="44">
        <v>7.27</v>
      </c>
    </row>
    <row r="329" ht="12.75">
      <c r="A329" s="44">
        <v>12.05</v>
      </c>
    </row>
    <row r="330" ht="12.75">
      <c r="A330" s="44">
        <v>9.55</v>
      </c>
    </row>
    <row r="331" ht="12.75">
      <c r="A331" s="44">
        <v>5.48</v>
      </c>
    </row>
    <row r="332" ht="12.75">
      <c r="A332" s="44">
        <v>4.68</v>
      </c>
    </row>
    <row r="333" ht="12.75">
      <c r="A333" s="44">
        <v>10.44</v>
      </c>
    </row>
    <row r="334" ht="12.75">
      <c r="A334" s="44">
        <v>4.79</v>
      </c>
    </row>
    <row r="335" ht="12.75">
      <c r="A335" s="44">
        <v>6.03</v>
      </c>
    </row>
    <row r="336" ht="12.75">
      <c r="A336" s="44">
        <v>3.97</v>
      </c>
    </row>
    <row r="337" ht="12.75">
      <c r="A337" s="44">
        <v>15.54</v>
      </c>
    </row>
    <row r="338" ht="12.75">
      <c r="A338" s="44">
        <v>10.97</v>
      </c>
    </row>
    <row r="339" ht="12.75">
      <c r="A339" s="44">
        <v>9.41</v>
      </c>
    </row>
    <row r="340" ht="12.75">
      <c r="A340" s="44">
        <v>3.31</v>
      </c>
    </row>
    <row r="341" ht="12.75">
      <c r="A341" s="44">
        <v>9.69</v>
      </c>
    </row>
    <row r="342" ht="12.75">
      <c r="A342" s="44">
        <v>12.47</v>
      </c>
    </row>
    <row r="343" ht="12.75">
      <c r="A343" s="44">
        <v>8.84</v>
      </c>
    </row>
    <row r="344" ht="12.75">
      <c r="A344" s="44">
        <v>7.97</v>
      </c>
    </row>
    <row r="345" ht="12.75">
      <c r="A345" s="44">
        <v>4.41</v>
      </c>
    </row>
    <row r="346" ht="12.75">
      <c r="A346" s="44">
        <v>6.3</v>
      </c>
    </row>
    <row r="347" ht="12.75">
      <c r="A347" s="44">
        <v>8.3</v>
      </c>
    </row>
    <row r="348" ht="12.75">
      <c r="A348" s="44">
        <v>10.97</v>
      </c>
    </row>
    <row r="349" ht="12.75">
      <c r="A349" s="44">
        <v>8.67</v>
      </c>
    </row>
    <row r="350" ht="12.75">
      <c r="A350" s="44">
        <v>12.26</v>
      </c>
    </row>
    <row r="351" ht="12.75">
      <c r="A351" s="44">
        <v>6.43</v>
      </c>
    </row>
    <row r="352" ht="12.75">
      <c r="A352" s="44">
        <v>9.6</v>
      </c>
    </row>
    <row r="353" ht="12.75">
      <c r="A353" s="44">
        <v>8.13</v>
      </c>
    </row>
    <row r="354" ht="12.75">
      <c r="A354" s="44">
        <v>1.8</v>
      </c>
    </row>
    <row r="355" ht="12.75">
      <c r="A355" s="44">
        <v>5.14</v>
      </c>
    </row>
    <row r="356" ht="12.75">
      <c r="A356" s="44">
        <v>7.38</v>
      </c>
    </row>
    <row r="357" ht="12.75">
      <c r="A357" s="44">
        <v>12.69</v>
      </c>
    </row>
    <row r="358" ht="12.75">
      <c r="A358" s="44">
        <v>1.79</v>
      </c>
    </row>
    <row r="359" ht="12.75">
      <c r="A359" s="44">
        <v>3.63</v>
      </c>
    </row>
    <row r="360" ht="12.75">
      <c r="A360" s="44">
        <v>4.43</v>
      </c>
    </row>
    <row r="361" ht="12.75">
      <c r="A361" s="44">
        <v>6.72</v>
      </c>
    </row>
    <row r="362" ht="12.75">
      <c r="A362" s="44">
        <v>3.19</v>
      </c>
    </row>
    <row r="363" ht="12.75">
      <c r="A363" s="44">
        <v>5.32</v>
      </c>
    </row>
    <row r="364" ht="12.75">
      <c r="A364" s="44">
        <v>11.12</v>
      </c>
    </row>
    <row r="365" ht="12.75">
      <c r="A365" s="44">
        <v>4.88</v>
      </c>
    </row>
    <row r="366" ht="12.75">
      <c r="A366" s="44">
        <v>9.92</v>
      </c>
    </row>
    <row r="367" ht="12.75">
      <c r="A367" s="44">
        <v>4.57</v>
      </c>
    </row>
    <row r="368" ht="12.75">
      <c r="A368" s="44">
        <v>5.08</v>
      </c>
    </row>
    <row r="369" ht="12.75">
      <c r="A369" s="44">
        <v>13.64</v>
      </c>
    </row>
    <row r="370" ht="12.75">
      <c r="A370" s="44">
        <v>7.81</v>
      </c>
    </row>
    <row r="371" ht="12.75">
      <c r="A371" s="44">
        <v>9.15</v>
      </c>
    </row>
    <row r="372" ht="12.75">
      <c r="A372" s="44">
        <v>3.4</v>
      </c>
    </row>
    <row r="373" ht="12.75">
      <c r="A373" s="44">
        <v>4.85</v>
      </c>
    </row>
    <row r="374" ht="12.75">
      <c r="A374" s="44">
        <v>4.79</v>
      </c>
    </row>
    <row r="375" ht="12.75">
      <c r="A375" s="44">
        <v>2.9</v>
      </c>
    </row>
    <row r="376" ht="12.75">
      <c r="A376" s="44">
        <v>5.45</v>
      </c>
    </row>
    <row r="377" ht="12.75">
      <c r="A377" s="44">
        <v>4.3</v>
      </c>
    </row>
    <row r="378" ht="12.75">
      <c r="A378" s="44">
        <v>7.23</v>
      </c>
    </row>
    <row r="379" ht="12.75">
      <c r="A379" s="44">
        <v>3.89</v>
      </c>
    </row>
    <row r="380" ht="12.75">
      <c r="A380" s="44">
        <v>6.72</v>
      </c>
    </row>
    <row r="381" ht="12.75">
      <c r="A381" s="44">
        <v>5.17</v>
      </c>
    </row>
    <row r="382" ht="12.75">
      <c r="A382" s="44">
        <v>12.63</v>
      </c>
    </row>
    <row r="383" ht="12.75">
      <c r="A383" s="44">
        <v>3.89</v>
      </c>
    </row>
    <row r="384" ht="12.75">
      <c r="A384" s="44">
        <v>2.59</v>
      </c>
    </row>
    <row r="385" ht="12.75">
      <c r="A385" s="44">
        <v>5</v>
      </c>
    </row>
    <row r="386" ht="12.75">
      <c r="A386" s="44">
        <v>7.19</v>
      </c>
    </row>
    <row r="387" ht="12.75">
      <c r="A387" s="44">
        <v>3.7</v>
      </c>
    </row>
    <row r="388" ht="12.75">
      <c r="A388" s="44">
        <v>14.27</v>
      </c>
    </row>
    <row r="389" ht="12.75">
      <c r="A389" s="44">
        <v>4.97</v>
      </c>
    </row>
    <row r="390" ht="12.75">
      <c r="A390" s="44">
        <v>6.65</v>
      </c>
    </row>
    <row r="391" ht="12.75">
      <c r="A391" s="44">
        <v>16.42</v>
      </c>
    </row>
    <row r="392" ht="12.75">
      <c r="A392" s="44">
        <v>8.38</v>
      </c>
    </row>
    <row r="393" ht="12.75">
      <c r="A393" s="44">
        <v>3.61</v>
      </c>
    </row>
    <row r="394" ht="12.75">
      <c r="A394" s="44">
        <v>2.24</v>
      </c>
    </row>
    <row r="395" ht="12.75">
      <c r="A395" s="44">
        <v>14.04</v>
      </c>
    </row>
    <row r="396" ht="12.75">
      <c r="A396" s="44">
        <v>5.17</v>
      </c>
    </row>
    <row r="397" ht="12.75">
      <c r="A397" s="44">
        <v>8.5</v>
      </c>
    </row>
    <row r="398" ht="12.75">
      <c r="A398" s="44">
        <v>19.26</v>
      </c>
    </row>
    <row r="399" ht="12.75">
      <c r="A399" s="44">
        <v>3.16</v>
      </c>
    </row>
    <row r="400" ht="12.75">
      <c r="A400" s="44">
        <v>12.47</v>
      </c>
    </row>
    <row r="401" ht="12.75">
      <c r="A401" s="44">
        <v>5.54</v>
      </c>
    </row>
    <row r="402" ht="12.75">
      <c r="A402" s="44">
        <v>9.33</v>
      </c>
    </row>
    <row r="403" ht="12.75">
      <c r="A403" s="44">
        <v>10.34</v>
      </c>
    </row>
    <row r="404" ht="12.75">
      <c r="A404" s="44">
        <v>6.75</v>
      </c>
    </row>
    <row r="405" ht="12.75">
      <c r="A405" s="44">
        <v>3.1</v>
      </c>
    </row>
    <row r="406" ht="12.75">
      <c r="A406" s="44">
        <v>7.01</v>
      </c>
    </row>
    <row r="407" ht="12.75">
      <c r="A407" s="44">
        <v>7.38</v>
      </c>
    </row>
    <row r="408" ht="12.75">
      <c r="A408" s="44">
        <v>10.53</v>
      </c>
    </row>
    <row r="409" ht="12.75">
      <c r="A409" s="44">
        <v>4.04</v>
      </c>
    </row>
    <row r="410" ht="12.75">
      <c r="A410" s="44">
        <v>7.27</v>
      </c>
    </row>
    <row r="411" ht="12.75">
      <c r="A411" s="44">
        <v>3.87</v>
      </c>
    </row>
    <row r="412" ht="12.75">
      <c r="A412" s="44">
        <v>9.78</v>
      </c>
    </row>
    <row r="413" ht="12.75">
      <c r="A413" s="44">
        <v>6.5</v>
      </c>
    </row>
    <row r="414" ht="12.75">
      <c r="A414" s="44">
        <v>3.65</v>
      </c>
    </row>
    <row r="415" ht="12.75">
      <c r="A415" s="44">
        <v>5.42</v>
      </c>
    </row>
    <row r="416" ht="12.75">
      <c r="A416" s="44">
        <v>11.48</v>
      </c>
    </row>
    <row r="417" ht="12.75">
      <c r="A417" s="44">
        <v>7.89</v>
      </c>
    </row>
    <row r="418" ht="12.75">
      <c r="A418" s="44">
        <v>2.76</v>
      </c>
    </row>
    <row r="419" ht="12.75">
      <c r="A419" s="44">
        <v>7.23</v>
      </c>
    </row>
    <row r="420" ht="12.75">
      <c r="A420" s="44">
        <v>12.63</v>
      </c>
    </row>
    <row r="421" ht="12.75">
      <c r="A421" s="44">
        <v>8.67</v>
      </c>
    </row>
    <row r="422" ht="12.75">
      <c r="A422" s="44">
        <v>7.89</v>
      </c>
    </row>
    <row r="423" ht="12.75">
      <c r="A423" s="44">
        <v>6.4</v>
      </c>
    </row>
    <row r="424" ht="12.75">
      <c r="A424" s="44">
        <v>15.11</v>
      </c>
    </row>
    <row r="425" ht="12.75">
      <c r="A425" s="44">
        <v>4.22</v>
      </c>
    </row>
    <row r="426" ht="12.75">
      <c r="A426" s="44">
        <v>4.2</v>
      </c>
    </row>
    <row r="427" ht="12.75">
      <c r="A427" s="44">
        <v>5.54</v>
      </c>
    </row>
    <row r="428" ht="12.75">
      <c r="A428" s="44">
        <v>10.44</v>
      </c>
    </row>
    <row r="429" ht="12.75">
      <c r="A429" s="44">
        <v>7.23</v>
      </c>
    </row>
    <row r="430" ht="12.75">
      <c r="A430" s="44">
        <v>4.71</v>
      </c>
    </row>
    <row r="431" ht="12.75">
      <c r="A431" s="44">
        <v>7.57</v>
      </c>
    </row>
    <row r="432" ht="12.75">
      <c r="A432" s="44">
        <v>6.19</v>
      </c>
    </row>
    <row r="433" ht="12.75">
      <c r="A433" s="44">
        <v>6.43</v>
      </c>
    </row>
    <row r="434" ht="12.75">
      <c r="A434" s="44">
        <v>12.47</v>
      </c>
    </row>
    <row r="435" ht="12.75">
      <c r="A435" s="44">
        <v>7.97</v>
      </c>
    </row>
    <row r="436" ht="12.75">
      <c r="A436" s="44">
        <v>7.08</v>
      </c>
    </row>
    <row r="437" ht="12.75">
      <c r="A437" s="44">
        <v>8.97</v>
      </c>
    </row>
    <row r="438" ht="12.75">
      <c r="A438" s="44">
        <v>3.85</v>
      </c>
    </row>
    <row r="439" ht="12.75">
      <c r="A439" s="44">
        <v>6.33</v>
      </c>
    </row>
    <row r="440" ht="12.75">
      <c r="A440" s="44">
        <v>3.49</v>
      </c>
    </row>
    <row r="441" ht="12.75">
      <c r="A441" s="44">
        <v>3.97</v>
      </c>
    </row>
    <row r="442" ht="12.75">
      <c r="A442" s="44">
        <v>18.01</v>
      </c>
    </row>
    <row r="443" ht="12.75">
      <c r="A443" s="44">
        <v>10.06</v>
      </c>
    </row>
    <row r="444" ht="12.75">
      <c r="A444" s="44">
        <v>7.16</v>
      </c>
    </row>
    <row r="445" ht="12.75">
      <c r="A445" s="44">
        <v>6.75</v>
      </c>
    </row>
    <row r="446" ht="12.75">
      <c r="A446" s="44">
        <v>1.95</v>
      </c>
    </row>
    <row r="447" ht="12.75">
      <c r="A447" s="44">
        <v>3.1</v>
      </c>
    </row>
    <row r="448" ht="12.75">
      <c r="A448" s="44">
        <v>11.84</v>
      </c>
    </row>
    <row r="449" ht="12.75">
      <c r="A449" s="44">
        <v>5.57</v>
      </c>
    </row>
    <row r="450" ht="12.75">
      <c r="A450" s="44">
        <v>1.71</v>
      </c>
    </row>
    <row r="451" ht="12.75">
      <c r="A451" s="44">
        <v>5.05</v>
      </c>
    </row>
    <row r="452" ht="12.75">
      <c r="A452" s="44">
        <v>9.96</v>
      </c>
    </row>
    <row r="453" ht="12.75">
      <c r="A453" s="44">
        <v>5.93</v>
      </c>
    </row>
    <row r="454" ht="12.75">
      <c r="A454" s="44">
        <v>3.97</v>
      </c>
    </row>
    <row r="455" ht="12.75">
      <c r="A455" s="44">
        <v>5.51</v>
      </c>
    </row>
    <row r="456" ht="12.75">
      <c r="A456" s="44">
        <v>4.82</v>
      </c>
    </row>
    <row r="457" ht="12.75">
      <c r="A457" s="44">
        <v>7.69</v>
      </c>
    </row>
    <row r="458" ht="12.75">
      <c r="A458" s="44">
        <v>8.13</v>
      </c>
    </row>
    <row r="459" ht="12.75">
      <c r="A459" s="44">
        <v>5.76</v>
      </c>
    </row>
    <row r="460" ht="12.75">
      <c r="A460" s="44">
        <v>3.94</v>
      </c>
    </row>
    <row r="461" ht="12.75">
      <c r="A461" s="44">
        <v>10.48</v>
      </c>
    </row>
    <row r="462" ht="12.75">
      <c r="A462" s="44">
        <v>18.28</v>
      </c>
    </row>
    <row r="463" ht="12.75">
      <c r="A463" s="44">
        <v>2.82</v>
      </c>
    </row>
    <row r="464" ht="12.75">
      <c r="A464" s="44">
        <v>8.8</v>
      </c>
    </row>
    <row r="465" ht="12.75">
      <c r="A465" s="44">
        <v>4.17</v>
      </c>
    </row>
    <row r="466" ht="12.75">
      <c r="A466" s="44">
        <v>16.68</v>
      </c>
    </row>
    <row r="467" ht="12.75">
      <c r="A467" s="44">
        <v>4.52</v>
      </c>
    </row>
    <row r="468" ht="12.75">
      <c r="A468" s="44">
        <v>5.96</v>
      </c>
    </row>
    <row r="469" ht="12.75">
      <c r="A469" s="44">
        <v>7.69</v>
      </c>
    </row>
    <row r="470" ht="12.75">
      <c r="A470" s="44">
        <v>3.47</v>
      </c>
    </row>
    <row r="471" ht="12.75">
      <c r="A471" s="44">
        <v>4.94</v>
      </c>
    </row>
    <row r="472" ht="12.75">
      <c r="A472" s="44">
        <v>12.36</v>
      </c>
    </row>
    <row r="473" ht="12.75">
      <c r="A473" s="44">
        <v>3.47</v>
      </c>
    </row>
    <row r="474" ht="12.75">
      <c r="A474" s="44">
        <v>3.8</v>
      </c>
    </row>
    <row r="475" ht="12.75">
      <c r="A475" s="44">
        <v>2.26</v>
      </c>
    </row>
    <row r="476" ht="12.75">
      <c r="A476" s="44">
        <v>9.46</v>
      </c>
    </row>
    <row r="477" ht="12.75">
      <c r="A477" s="44">
        <v>4.09</v>
      </c>
    </row>
    <row r="478" ht="12.75">
      <c r="A478" s="44">
        <v>3.92</v>
      </c>
    </row>
    <row r="479" ht="12.75">
      <c r="A479" s="44">
        <v>3.75</v>
      </c>
    </row>
    <row r="480" ht="12.75">
      <c r="A480" s="44">
        <v>9.19</v>
      </c>
    </row>
    <row r="481" ht="12.75">
      <c r="A481" s="44">
        <v>5.42</v>
      </c>
    </row>
    <row r="482" ht="12.75">
      <c r="A482" s="44">
        <v>4.3</v>
      </c>
    </row>
    <row r="483" ht="12.75">
      <c r="A483" s="44">
        <v>5.48</v>
      </c>
    </row>
    <row r="484" ht="12.75">
      <c r="A484" s="44">
        <v>10.82</v>
      </c>
    </row>
    <row r="485" ht="12.75">
      <c r="A485" s="44">
        <v>10.82</v>
      </c>
    </row>
    <row r="486" ht="12.75">
      <c r="A486" s="44">
        <v>6.93</v>
      </c>
    </row>
    <row r="487" ht="12.75">
      <c r="A487" s="44">
        <v>6.93</v>
      </c>
    </row>
    <row r="488" ht="12.75">
      <c r="A488" s="44">
        <v>9.92</v>
      </c>
    </row>
    <row r="489" ht="12.75">
      <c r="A489" s="44">
        <v>8.93</v>
      </c>
    </row>
    <row r="490" ht="12.75">
      <c r="A490" s="44">
        <v>3.31</v>
      </c>
    </row>
    <row r="491" ht="12.75">
      <c r="A491" s="44">
        <v>11.02</v>
      </c>
    </row>
    <row r="492" ht="12.75">
      <c r="A492" s="44">
        <v>6.68</v>
      </c>
    </row>
    <row r="493" ht="12.75">
      <c r="A493" s="44">
        <v>5.45</v>
      </c>
    </row>
    <row r="494" ht="12.75">
      <c r="A494" s="44">
        <v>20.78</v>
      </c>
    </row>
    <row r="495" ht="12.75">
      <c r="A495" s="44">
        <v>9.87</v>
      </c>
    </row>
    <row r="496" ht="12.75">
      <c r="A496" s="44">
        <v>1.24</v>
      </c>
    </row>
    <row r="497" ht="12.75">
      <c r="A497" s="44">
        <v>5.6</v>
      </c>
    </row>
    <row r="498" ht="12.75">
      <c r="A498" s="44">
        <v>3.65</v>
      </c>
    </row>
    <row r="499" ht="12.75">
      <c r="A499" s="44">
        <v>6.36</v>
      </c>
    </row>
    <row r="500" ht="12.75">
      <c r="A500" s="44">
        <v>3.12</v>
      </c>
    </row>
    <row r="501" ht="12.75">
      <c r="A501" s="44">
        <v>3.29</v>
      </c>
    </row>
    <row r="502" ht="12.75">
      <c r="A502" s="44">
        <v>6.5</v>
      </c>
    </row>
    <row r="503" ht="12.75">
      <c r="A503" s="44">
        <v>3.7</v>
      </c>
    </row>
    <row r="504" ht="12.75">
      <c r="A504" s="44">
        <v>13.58</v>
      </c>
    </row>
    <row r="505" ht="12.75">
      <c r="A505" s="44">
        <v>4.3</v>
      </c>
    </row>
    <row r="506" ht="12.75">
      <c r="A506" s="44">
        <v>10.92</v>
      </c>
    </row>
    <row r="507" ht="12.75">
      <c r="A507" s="44">
        <v>6.43</v>
      </c>
    </row>
    <row r="508" ht="12.75">
      <c r="A508" s="44">
        <v>6.61</v>
      </c>
    </row>
    <row r="509" ht="12.75">
      <c r="A509" s="44">
        <v>4.91</v>
      </c>
    </row>
    <row r="510" ht="12.75">
      <c r="A510" s="44">
        <v>5.6</v>
      </c>
    </row>
    <row r="511" ht="12.75">
      <c r="A511" s="44">
        <v>5.8</v>
      </c>
    </row>
    <row r="512" ht="12.75">
      <c r="A512" s="44">
        <v>7.04</v>
      </c>
    </row>
    <row r="513" ht="12.75">
      <c r="A513" s="44">
        <v>5.39</v>
      </c>
    </row>
    <row r="514" ht="12.75">
      <c r="A514" s="44">
        <v>13.18</v>
      </c>
    </row>
    <row r="515" ht="12.75">
      <c r="A515" s="44">
        <v>5.76</v>
      </c>
    </row>
    <row r="516" ht="12.75">
      <c r="A516" s="44">
        <v>4.63</v>
      </c>
    </row>
    <row r="517" ht="12.75">
      <c r="A517" s="44">
        <v>10.24</v>
      </c>
    </row>
    <row r="518" ht="12.75">
      <c r="A518" s="44">
        <v>6.9</v>
      </c>
    </row>
    <row r="519" ht="12.75">
      <c r="A519" s="44">
        <v>9.55</v>
      </c>
    </row>
    <row r="520" ht="12.75">
      <c r="A520" s="44">
        <v>9.96</v>
      </c>
    </row>
    <row r="521" ht="12.75">
      <c r="A521" s="44">
        <v>4.46</v>
      </c>
    </row>
    <row r="522" ht="12.75">
      <c r="A522" s="44">
        <v>5.29</v>
      </c>
    </row>
    <row r="523" ht="12.75">
      <c r="A523" s="44">
        <v>4.68</v>
      </c>
    </row>
    <row r="524" ht="12.75">
      <c r="A524" s="44">
        <v>13.47</v>
      </c>
    </row>
    <row r="525" ht="12.75">
      <c r="A525" s="44">
        <v>11.53</v>
      </c>
    </row>
    <row r="526" ht="12.75">
      <c r="A526" s="44">
        <v>5</v>
      </c>
    </row>
    <row r="527" ht="12.75">
      <c r="A527" s="44">
        <v>2.69</v>
      </c>
    </row>
    <row r="528" ht="12.75">
      <c r="A528" s="44">
        <v>5.2</v>
      </c>
    </row>
    <row r="529" ht="12.75">
      <c r="A529" s="44">
        <v>8.34</v>
      </c>
    </row>
    <row r="530" ht="12.75">
      <c r="A530" s="44">
        <v>8.97</v>
      </c>
    </row>
    <row r="531" ht="12.75">
      <c r="A531" s="44">
        <v>9.24</v>
      </c>
    </row>
    <row r="532" ht="12.75">
      <c r="A532" s="44">
        <v>2.67</v>
      </c>
    </row>
    <row r="533" ht="12.75">
      <c r="A533" s="44">
        <v>2.43</v>
      </c>
    </row>
    <row r="534" ht="12.75">
      <c r="A534" s="44">
        <v>4.91</v>
      </c>
    </row>
    <row r="535" ht="12.75">
      <c r="A535" s="44">
        <v>11.84</v>
      </c>
    </row>
    <row r="536" ht="12.75">
      <c r="A536" s="44">
        <v>22.37</v>
      </c>
    </row>
    <row r="537" ht="12.75">
      <c r="A537" s="44">
        <v>3.45</v>
      </c>
    </row>
    <row r="538" ht="12.75">
      <c r="A538" s="44">
        <v>7.69</v>
      </c>
    </row>
    <row r="539" ht="12.75">
      <c r="A539" s="44">
        <v>8.97</v>
      </c>
    </row>
    <row r="540" ht="12.75">
      <c r="A540" s="44">
        <v>3.77</v>
      </c>
    </row>
    <row r="541" ht="12.75">
      <c r="A541" s="44">
        <v>6.68</v>
      </c>
    </row>
    <row r="542" ht="12.75">
      <c r="A542" s="44">
        <v>9.19</v>
      </c>
    </row>
    <row r="543" ht="12.75">
      <c r="A543" s="44">
        <v>4.97</v>
      </c>
    </row>
    <row r="544" ht="12.75">
      <c r="A544" s="44">
        <v>5.32</v>
      </c>
    </row>
    <row r="545" ht="12.75">
      <c r="A545" s="44">
        <v>7.73</v>
      </c>
    </row>
    <row r="546" ht="12.75">
      <c r="A546" s="44">
        <v>7.89</v>
      </c>
    </row>
    <row r="547" ht="12.75">
      <c r="A547" s="44">
        <v>9.64</v>
      </c>
    </row>
    <row r="548" ht="12.75">
      <c r="A548" s="44">
        <v>4.54</v>
      </c>
    </row>
    <row r="549" ht="12.75">
      <c r="A549" s="44">
        <v>6.57</v>
      </c>
    </row>
    <row r="550" ht="12.75">
      <c r="A550" s="44">
        <v>2.88</v>
      </c>
    </row>
    <row r="551" ht="12.75">
      <c r="A551" s="44">
        <v>12.36</v>
      </c>
    </row>
    <row r="552" ht="12.75">
      <c r="A552" s="44">
        <v>4.54</v>
      </c>
    </row>
    <row r="553" ht="12.75">
      <c r="A553" s="44">
        <v>15.48</v>
      </c>
    </row>
    <row r="554" ht="12.75">
      <c r="A554" s="44">
        <v>9.33</v>
      </c>
    </row>
    <row r="555" ht="12.75">
      <c r="A555" s="44">
        <v>6.3</v>
      </c>
    </row>
    <row r="556" ht="12.75">
      <c r="A556" s="44">
        <v>5.05</v>
      </c>
    </row>
    <row r="557" ht="12.75">
      <c r="A557" s="44">
        <v>3.27</v>
      </c>
    </row>
    <row r="558" ht="12.75">
      <c r="A558" s="44">
        <v>9.5</v>
      </c>
    </row>
    <row r="559" ht="12.75">
      <c r="A559" s="44">
        <v>7.77</v>
      </c>
    </row>
    <row r="560" ht="12.75">
      <c r="A560" s="44">
        <v>9.92</v>
      </c>
    </row>
    <row r="561" ht="12.75">
      <c r="A561" s="44">
        <v>10.92</v>
      </c>
    </row>
    <row r="562" ht="12.75">
      <c r="A562" s="44">
        <v>5.17</v>
      </c>
    </row>
    <row r="563" ht="12.75">
      <c r="A563" s="44">
        <v>7.54</v>
      </c>
    </row>
    <row r="564" ht="12.75">
      <c r="A564" s="44">
        <v>7.31</v>
      </c>
    </row>
    <row r="565" ht="12.75">
      <c r="A565" s="44">
        <v>3.73</v>
      </c>
    </row>
    <row r="566" ht="12.75">
      <c r="A566" s="44">
        <v>7.81</v>
      </c>
    </row>
    <row r="567" ht="12.75">
      <c r="A567" s="44">
        <v>4.82</v>
      </c>
    </row>
    <row r="568" ht="12.75">
      <c r="A568" s="44">
        <v>8.71</v>
      </c>
    </row>
    <row r="569" ht="12.75">
      <c r="A569" s="44">
        <v>13.35</v>
      </c>
    </row>
    <row r="570" ht="12.75">
      <c r="A570" s="44">
        <v>12.26</v>
      </c>
    </row>
    <row r="571" ht="12.75">
      <c r="A571" s="44">
        <v>7.23</v>
      </c>
    </row>
    <row r="572" ht="12.75">
      <c r="A572" s="44">
        <v>4.85</v>
      </c>
    </row>
    <row r="573" ht="12.75">
      <c r="A573" s="44">
        <v>12.91</v>
      </c>
    </row>
    <row r="574" ht="12.75">
      <c r="A574" s="44">
        <v>5.76</v>
      </c>
    </row>
    <row r="575" ht="12.75">
      <c r="A575" s="44">
        <v>15.79</v>
      </c>
    </row>
    <row r="576" ht="12.75">
      <c r="A576" s="44">
        <v>5.73</v>
      </c>
    </row>
    <row r="577" ht="12.75">
      <c r="A577" s="44">
        <v>8.84</v>
      </c>
    </row>
    <row r="578" ht="12.75">
      <c r="A578" s="44">
        <v>14.27</v>
      </c>
    </row>
    <row r="579" ht="12.75">
      <c r="A579" s="44">
        <v>6.5</v>
      </c>
    </row>
    <row r="580" ht="12.75">
      <c r="A580" s="44">
        <v>6.19</v>
      </c>
    </row>
    <row r="581" ht="12.75">
      <c r="A581" s="44">
        <v>12.8</v>
      </c>
    </row>
    <row r="582" ht="12.75">
      <c r="A582" s="44">
        <v>11.37</v>
      </c>
    </row>
    <row r="583" ht="12.75">
      <c r="A583" s="44">
        <v>5.23</v>
      </c>
    </row>
    <row r="584" ht="12.75">
      <c r="A584" s="44">
        <v>8.38</v>
      </c>
    </row>
    <row r="585" ht="12.75">
      <c r="A585" s="44">
        <v>8.05</v>
      </c>
    </row>
    <row r="586" ht="12.75">
      <c r="A586" s="44">
        <v>6.13</v>
      </c>
    </row>
    <row r="587" ht="12.75">
      <c r="A587" s="44">
        <v>7.16</v>
      </c>
    </row>
    <row r="588" ht="12.75">
      <c r="A588" s="44">
        <v>16.1</v>
      </c>
    </row>
    <row r="589" ht="12.75">
      <c r="A589" s="44">
        <v>5.93</v>
      </c>
    </row>
    <row r="590" ht="12.75">
      <c r="A590" s="44">
        <v>10.1</v>
      </c>
    </row>
    <row r="591" ht="12.75">
      <c r="A591" s="44">
        <v>12.1</v>
      </c>
    </row>
    <row r="592" ht="12.75">
      <c r="A592" s="44">
        <v>12.58</v>
      </c>
    </row>
    <row r="593" ht="12.75">
      <c r="A593" s="44">
        <v>8.09</v>
      </c>
    </row>
    <row r="594" ht="12.75">
      <c r="A594" s="44">
        <v>11.42</v>
      </c>
    </row>
    <row r="595" ht="12.75">
      <c r="A595" s="44">
        <v>16.94</v>
      </c>
    </row>
    <row r="596" ht="12.75">
      <c r="A596" s="44">
        <v>8.67</v>
      </c>
    </row>
    <row r="597" ht="12.75">
      <c r="A597" s="44">
        <v>6.61</v>
      </c>
    </row>
    <row r="598" ht="12.75">
      <c r="A598" s="44">
        <v>14.33</v>
      </c>
    </row>
    <row r="599" ht="12.75">
      <c r="A599" s="44">
        <v>8.25</v>
      </c>
    </row>
    <row r="600" ht="12.75">
      <c r="A600" s="44">
        <v>20.56</v>
      </c>
    </row>
    <row r="601" ht="12.75">
      <c r="A601" s="44">
        <v>9.87</v>
      </c>
    </row>
    <row r="602" ht="12.75">
      <c r="A602" s="44">
        <v>6.79</v>
      </c>
    </row>
    <row r="603" ht="12.75">
      <c r="A603" s="44">
        <v>12.85</v>
      </c>
    </row>
    <row r="604" ht="12.75">
      <c r="A604" s="44">
        <v>10.92</v>
      </c>
    </row>
    <row r="605" ht="12.75">
      <c r="A605" s="44">
        <v>8.93</v>
      </c>
    </row>
    <row r="606" ht="12.75">
      <c r="A606" s="44">
        <v>4.28</v>
      </c>
    </row>
    <row r="607" ht="12.75">
      <c r="A607" s="44">
        <v>16.04</v>
      </c>
    </row>
    <row r="608" ht="12.75">
      <c r="A608" s="44">
        <v>11.63</v>
      </c>
    </row>
    <row r="609" ht="12.75">
      <c r="A609" s="44">
        <v>3.58</v>
      </c>
    </row>
    <row r="610" ht="12.75">
      <c r="A610" s="44">
        <v>5.57</v>
      </c>
    </row>
    <row r="611" ht="12.75">
      <c r="A611" s="44">
        <v>8.71</v>
      </c>
    </row>
    <row r="612" ht="12.75">
      <c r="A612" s="44">
        <v>17.34</v>
      </c>
    </row>
    <row r="613" ht="12.75">
      <c r="A613" s="44">
        <v>9.69</v>
      </c>
    </row>
    <row r="614" ht="12.75">
      <c r="A614" s="44">
        <v>7.31</v>
      </c>
    </row>
    <row r="615" ht="12.75">
      <c r="A615" s="44">
        <v>6.54</v>
      </c>
    </row>
    <row r="616" ht="12.75">
      <c r="A616" s="44">
        <v>18.76</v>
      </c>
    </row>
    <row r="617" ht="12.75">
      <c r="A617" s="44">
        <v>13.02</v>
      </c>
    </row>
    <row r="618" ht="12.75">
      <c r="A618" s="44">
        <v>12.26</v>
      </c>
    </row>
    <row r="619" ht="12.75">
      <c r="A619" s="44">
        <v>8.09</v>
      </c>
    </row>
    <row r="620" ht="12.75">
      <c r="A620" s="44">
        <v>7.23</v>
      </c>
    </row>
    <row r="621" ht="12.75">
      <c r="A621" s="44">
        <v>12.2</v>
      </c>
    </row>
    <row r="622" ht="12.75">
      <c r="A622" s="44">
        <v>4.77</v>
      </c>
    </row>
    <row r="623" ht="12.75">
      <c r="A623" s="44">
        <v>11.02</v>
      </c>
    </row>
    <row r="624" ht="12.75">
      <c r="A624" s="44">
        <v>9.28</v>
      </c>
    </row>
    <row r="625" ht="12.75">
      <c r="A625" s="44">
        <v>8.71</v>
      </c>
    </row>
    <row r="626" ht="12.75">
      <c r="A626" s="44">
        <v>6.97</v>
      </c>
    </row>
    <row r="627" ht="12.75">
      <c r="A627" s="44">
        <v>14.63</v>
      </c>
    </row>
    <row r="628" ht="12.75">
      <c r="A628" s="44">
        <v>2.29</v>
      </c>
    </row>
    <row r="629" ht="12.75">
      <c r="A629" s="44">
        <v>12.05</v>
      </c>
    </row>
    <row r="630" ht="12.75">
      <c r="A630" s="44">
        <v>12.36</v>
      </c>
    </row>
    <row r="631" ht="12.75">
      <c r="A631" s="44">
        <v>5.36</v>
      </c>
    </row>
    <row r="632" ht="12.75">
      <c r="A632" s="44">
        <v>9.1</v>
      </c>
    </row>
    <row r="633" ht="12.75">
      <c r="A633" s="44">
        <v>2.52</v>
      </c>
    </row>
    <row r="634" ht="12.75">
      <c r="A634" s="44">
        <v>10.58</v>
      </c>
    </row>
    <row r="635" ht="12.75">
      <c r="A635" s="44">
        <v>5.29</v>
      </c>
    </row>
    <row r="636" ht="12.75">
      <c r="A636" s="44">
        <v>5.23</v>
      </c>
    </row>
    <row r="637" ht="12.75">
      <c r="A637" s="44">
        <v>8.09</v>
      </c>
    </row>
    <row r="638" ht="12.75">
      <c r="A638" s="44">
        <v>12.8</v>
      </c>
    </row>
    <row r="639" ht="12.75">
      <c r="A639" s="44">
        <v>9.55</v>
      </c>
    </row>
    <row r="640" ht="12.75">
      <c r="A640" s="44">
        <v>4.85</v>
      </c>
    </row>
    <row r="641" ht="12.75">
      <c r="A641" s="44">
        <v>6.86</v>
      </c>
    </row>
    <row r="642" ht="12.75">
      <c r="A642" s="44">
        <v>12.31</v>
      </c>
    </row>
    <row r="643" ht="12.75">
      <c r="A643" s="44">
        <v>4.68</v>
      </c>
    </row>
    <row r="644" ht="12.75">
      <c r="A644" s="44">
        <v>5.8</v>
      </c>
    </row>
    <row r="645" ht="12.75">
      <c r="A645" s="44">
        <v>6.61</v>
      </c>
    </row>
    <row r="646" ht="12.75">
      <c r="A646" s="44">
        <v>5.64</v>
      </c>
    </row>
    <row r="647" ht="12.75">
      <c r="A647" s="44">
        <v>9.73</v>
      </c>
    </row>
    <row r="648" ht="12.75">
      <c r="A648" s="44">
        <v>7.93</v>
      </c>
    </row>
    <row r="649" ht="12.75">
      <c r="A649" s="44">
        <v>13.02</v>
      </c>
    </row>
    <row r="650" ht="12.75">
      <c r="A650" s="44">
        <v>7.85</v>
      </c>
    </row>
    <row r="651" ht="12.75">
      <c r="A651" s="44">
        <v>4.22</v>
      </c>
    </row>
    <row r="652" ht="12.75">
      <c r="A652" s="44">
        <v>10.44</v>
      </c>
    </row>
    <row r="653" ht="12.75">
      <c r="A653" s="44">
        <v>15.17</v>
      </c>
    </row>
    <row r="654" ht="12.75">
      <c r="A654" s="44">
        <v>1.6</v>
      </c>
    </row>
    <row r="655" ht="12.75">
      <c r="A655" s="44">
        <v>8.17</v>
      </c>
    </row>
    <row r="656" ht="12.75">
      <c r="A656" s="44">
        <v>4.07</v>
      </c>
    </row>
    <row r="657" ht="12.75">
      <c r="A657" s="44">
        <v>10.1</v>
      </c>
    </row>
    <row r="658" ht="12.75">
      <c r="A658" s="44">
        <v>13.24</v>
      </c>
    </row>
    <row r="659" ht="12.75">
      <c r="A659" s="44">
        <v>14.27</v>
      </c>
    </row>
    <row r="660" ht="12.75">
      <c r="A660" s="44">
        <v>2.98</v>
      </c>
    </row>
    <row r="661" ht="12.75">
      <c r="A661" s="44">
        <v>6.43</v>
      </c>
    </row>
    <row r="662" ht="12.75">
      <c r="A662" s="44">
        <v>3.36</v>
      </c>
    </row>
    <row r="663" ht="12.75">
      <c r="A663" s="44">
        <v>6.47</v>
      </c>
    </row>
    <row r="664" ht="12.75">
      <c r="A664" s="44">
        <v>10.24</v>
      </c>
    </row>
    <row r="665" ht="12.75">
      <c r="A665" s="44">
        <v>13.69</v>
      </c>
    </row>
    <row r="666" ht="12.75">
      <c r="A666" s="44">
        <v>6.13</v>
      </c>
    </row>
    <row r="667" ht="12.75">
      <c r="A667" s="44">
        <v>22.76</v>
      </c>
    </row>
    <row r="668" ht="12.75">
      <c r="A668" s="44">
        <v>8.89</v>
      </c>
    </row>
    <row r="669" ht="12.75">
      <c r="A669" s="44">
        <v>7.93</v>
      </c>
    </row>
    <row r="670" ht="12.75">
      <c r="A670" s="44">
        <v>11.89</v>
      </c>
    </row>
    <row r="671" ht="12.75">
      <c r="A671" s="44">
        <v>4.88</v>
      </c>
    </row>
    <row r="672" ht="12.75">
      <c r="A672" s="44">
        <v>9.69</v>
      </c>
    </row>
    <row r="673" ht="12.75">
      <c r="A673" s="44">
        <v>9.78</v>
      </c>
    </row>
    <row r="674" ht="12.75">
      <c r="A674" s="44">
        <v>11.48</v>
      </c>
    </row>
    <row r="675" ht="12.75">
      <c r="A675" s="44">
        <v>6.03</v>
      </c>
    </row>
    <row r="676" ht="12.75">
      <c r="A676" s="44">
        <v>4.74</v>
      </c>
    </row>
    <row r="677" ht="12.75">
      <c r="A677" s="44">
        <v>6.5</v>
      </c>
    </row>
    <row r="678" ht="12.75">
      <c r="A678" s="44">
        <v>6.72</v>
      </c>
    </row>
    <row r="679" ht="12.75">
      <c r="A679" s="44">
        <v>17.67</v>
      </c>
    </row>
    <row r="680" ht="12.75">
      <c r="A680" s="44">
        <v>18.07</v>
      </c>
    </row>
    <row r="681" ht="12.75">
      <c r="A681" s="44">
        <v>2.08</v>
      </c>
    </row>
    <row r="682" ht="12.75">
      <c r="A682" s="44">
        <v>7.77</v>
      </c>
    </row>
    <row r="683" ht="12.75">
      <c r="A683" s="44">
        <v>12.15</v>
      </c>
    </row>
    <row r="684" ht="12.75">
      <c r="A684" s="44">
        <v>3.31</v>
      </c>
    </row>
    <row r="685" ht="12.75">
      <c r="A685" s="44">
        <v>5.99</v>
      </c>
    </row>
    <row r="686" ht="12.75">
      <c r="A686" s="44">
        <v>6.72</v>
      </c>
    </row>
    <row r="687" ht="12.75">
      <c r="A687" s="44">
        <v>7.08</v>
      </c>
    </row>
    <row r="688" ht="12.75">
      <c r="A688" s="44">
        <v>10.63</v>
      </c>
    </row>
    <row r="689" ht="12.75">
      <c r="A689" s="44">
        <v>11.94</v>
      </c>
    </row>
    <row r="690" ht="12.75">
      <c r="A690" s="44">
        <v>6.93</v>
      </c>
    </row>
    <row r="691" ht="12.75">
      <c r="A691" s="44">
        <v>11.32</v>
      </c>
    </row>
    <row r="692" ht="12.75">
      <c r="A692" s="44">
        <v>7.23</v>
      </c>
    </row>
    <row r="693" ht="12.75">
      <c r="A693" s="44">
        <v>2.92</v>
      </c>
    </row>
    <row r="694" ht="12.75">
      <c r="A694" s="44">
        <v>5.67</v>
      </c>
    </row>
    <row r="695" ht="12.75">
      <c r="A695" s="44">
        <v>11.17</v>
      </c>
    </row>
    <row r="696" ht="12.75">
      <c r="A696" s="44">
        <v>5.93</v>
      </c>
    </row>
    <row r="697" ht="12.75">
      <c r="A697" s="44">
        <v>4.22</v>
      </c>
    </row>
    <row r="698" ht="12.75">
      <c r="A698" s="44">
        <v>7.34</v>
      </c>
    </row>
    <row r="699" ht="12.75">
      <c r="A699" s="44">
        <v>7.23</v>
      </c>
    </row>
    <row r="700" ht="12.75">
      <c r="A700" s="44">
        <v>6.54</v>
      </c>
    </row>
    <row r="701" ht="12.75">
      <c r="A701" s="44">
        <v>14.93</v>
      </c>
    </row>
    <row r="702" ht="12.75">
      <c r="A702" s="44">
        <v>9.15</v>
      </c>
    </row>
    <row r="703" ht="12.75">
      <c r="A703" s="44">
        <v>6.75</v>
      </c>
    </row>
    <row r="704" ht="12.75">
      <c r="A704" s="44">
        <v>5.26</v>
      </c>
    </row>
    <row r="705" ht="12.75">
      <c r="A705" s="44">
        <v>3.06</v>
      </c>
    </row>
    <row r="706" ht="12.75">
      <c r="A706" s="44">
        <v>10.63</v>
      </c>
    </row>
    <row r="707" ht="12.75">
      <c r="A707" s="44">
        <v>4.43</v>
      </c>
    </row>
    <row r="708" ht="12.75">
      <c r="A708" s="44">
        <v>12.91</v>
      </c>
    </row>
    <row r="709" ht="12.75">
      <c r="A709" s="44">
        <v>2.9</v>
      </c>
    </row>
    <row r="710" ht="12.75">
      <c r="A710" s="44">
        <v>17.07</v>
      </c>
    </row>
    <row r="711" ht="12.75">
      <c r="A711" s="44">
        <v>13.02</v>
      </c>
    </row>
    <row r="712" ht="12.75">
      <c r="A712" s="44">
        <v>9.55</v>
      </c>
    </row>
    <row r="713" ht="12.75">
      <c r="A713" s="44">
        <v>6.5</v>
      </c>
    </row>
    <row r="714" ht="12.75">
      <c r="A714" s="44">
        <v>3.77</v>
      </c>
    </row>
    <row r="715" ht="12.75">
      <c r="A715" s="44">
        <v>6.33</v>
      </c>
    </row>
    <row r="716" ht="12.75">
      <c r="A716" s="44">
        <v>11.58</v>
      </c>
    </row>
    <row r="717" ht="12.75">
      <c r="A717" s="44">
        <v>4.57</v>
      </c>
    </row>
    <row r="718" ht="12.75">
      <c r="A718" s="44">
        <v>5.17</v>
      </c>
    </row>
    <row r="719" ht="12.75">
      <c r="A719" s="44">
        <v>7.54</v>
      </c>
    </row>
    <row r="720" ht="12.75">
      <c r="A720" s="44">
        <v>4.82</v>
      </c>
    </row>
    <row r="721" ht="12.75">
      <c r="A721" s="44">
        <v>2.9</v>
      </c>
    </row>
    <row r="722" ht="12.75">
      <c r="A722" s="44">
        <v>9.33</v>
      </c>
    </row>
    <row r="723" ht="12.75">
      <c r="A723" s="44">
        <v>6.33</v>
      </c>
    </row>
    <row r="724" ht="12.75">
      <c r="A724" s="44">
        <v>10.06</v>
      </c>
    </row>
    <row r="725" ht="12.75">
      <c r="A725" s="44">
        <v>13.75</v>
      </c>
    </row>
    <row r="726" ht="12.75">
      <c r="A726" s="44">
        <v>6.13</v>
      </c>
    </row>
    <row r="727" ht="12.75">
      <c r="A727" s="44">
        <v>9.82</v>
      </c>
    </row>
    <row r="728" ht="12.75">
      <c r="A728" s="44">
        <v>5.2</v>
      </c>
    </row>
    <row r="729" ht="12.75">
      <c r="A729" s="44">
        <v>8.05</v>
      </c>
    </row>
    <row r="730" ht="12.75">
      <c r="A730" s="44">
        <v>10.24</v>
      </c>
    </row>
    <row r="731" ht="12.75">
      <c r="A731" s="44">
        <v>12.85</v>
      </c>
    </row>
    <row r="732" ht="12.75">
      <c r="A732" s="44">
        <v>2.45</v>
      </c>
    </row>
    <row r="733" ht="12.75">
      <c r="A733" s="44">
        <v>9.78</v>
      </c>
    </row>
    <row r="734" ht="12.75">
      <c r="A734" s="44">
        <v>5.08</v>
      </c>
    </row>
    <row r="735" ht="12.75">
      <c r="A735" s="44">
        <v>3.38</v>
      </c>
    </row>
    <row r="736" ht="12.75">
      <c r="A736" s="44">
        <v>13.69</v>
      </c>
    </row>
    <row r="737" ht="12.75">
      <c r="A737" s="44">
        <v>6.47</v>
      </c>
    </row>
    <row r="738" ht="12.75">
      <c r="A738" s="44">
        <v>5.86</v>
      </c>
    </row>
    <row r="739" ht="12.75">
      <c r="A739" s="44">
        <v>7.69</v>
      </c>
    </row>
    <row r="740" ht="12.75">
      <c r="A740" s="44">
        <v>13.3</v>
      </c>
    </row>
    <row r="741" ht="12.75">
      <c r="A741" s="44">
        <v>8.8</v>
      </c>
    </row>
    <row r="742" ht="12.75">
      <c r="A742" s="44">
        <v>9.02</v>
      </c>
    </row>
    <row r="743" ht="12.75">
      <c r="A743" s="44">
        <v>21.68</v>
      </c>
    </row>
    <row r="744" ht="12.75">
      <c r="A744" s="44">
        <v>4.33</v>
      </c>
    </row>
    <row r="745" ht="12.75">
      <c r="A745" s="44">
        <v>8.34</v>
      </c>
    </row>
    <row r="746" ht="12.75">
      <c r="A746" s="44">
        <v>5.89</v>
      </c>
    </row>
    <row r="747" ht="12.75">
      <c r="A747" s="44">
        <v>4.85</v>
      </c>
    </row>
    <row r="748" ht="12.75">
      <c r="A748" s="44">
        <v>4.63</v>
      </c>
    </row>
    <row r="749" ht="12.75">
      <c r="A749" s="44">
        <v>2.48</v>
      </c>
    </row>
    <row r="750" ht="12.75">
      <c r="A750" s="44">
        <v>14.16</v>
      </c>
    </row>
    <row r="751" ht="12.75">
      <c r="A751" s="44">
        <v>8.84</v>
      </c>
    </row>
    <row r="752" ht="12.75">
      <c r="A752" s="44">
        <v>3.02</v>
      </c>
    </row>
    <row r="753" ht="12.75">
      <c r="A753" s="44">
        <v>9.96</v>
      </c>
    </row>
    <row r="754" ht="12.75">
      <c r="A754" s="44">
        <v>8.71</v>
      </c>
    </row>
    <row r="755" ht="12.75">
      <c r="A755" s="44">
        <v>1.36</v>
      </c>
    </row>
    <row r="756" ht="12.75">
      <c r="A756" s="44">
        <v>8.89</v>
      </c>
    </row>
    <row r="757" ht="12.75">
      <c r="A757" s="44">
        <v>18.42</v>
      </c>
    </row>
    <row r="758" ht="12.75">
      <c r="A758" s="44">
        <v>11.02</v>
      </c>
    </row>
    <row r="759" ht="12.75">
      <c r="A759" s="44">
        <v>7.27</v>
      </c>
    </row>
    <row r="760" ht="12.75">
      <c r="A760" s="44">
        <v>14.87</v>
      </c>
    </row>
    <row r="761" ht="12.75">
      <c r="A761" s="44">
        <v>3.02</v>
      </c>
    </row>
    <row r="762" ht="12.75">
      <c r="A762" s="44">
        <v>7.34</v>
      </c>
    </row>
    <row r="763" ht="12.75">
      <c r="A763" s="44">
        <v>10.39</v>
      </c>
    </row>
    <row r="764" ht="12.75">
      <c r="A764" s="44">
        <v>12.69</v>
      </c>
    </row>
    <row r="765" ht="12.75">
      <c r="A765" s="44">
        <v>11.99</v>
      </c>
    </row>
    <row r="766" ht="12.75">
      <c r="A766" s="44">
        <v>14.39</v>
      </c>
    </row>
    <row r="767" ht="12.75">
      <c r="A767" s="44">
        <v>9.6</v>
      </c>
    </row>
    <row r="768" ht="12.75">
      <c r="A768" s="44">
        <v>8.09</v>
      </c>
    </row>
    <row r="769" ht="12.75">
      <c r="A769" s="44">
        <v>8.21</v>
      </c>
    </row>
    <row r="770" ht="12.75">
      <c r="A770" s="44">
        <v>9.82</v>
      </c>
    </row>
    <row r="771" ht="12.75">
      <c r="A771" s="44">
        <v>6.9</v>
      </c>
    </row>
    <row r="772" ht="12.75">
      <c r="A772" s="44">
        <v>12.53</v>
      </c>
    </row>
    <row r="773" ht="12.75">
      <c r="A773" s="44">
        <v>11.07</v>
      </c>
    </row>
    <row r="774" ht="12.75">
      <c r="A774" s="44">
        <v>3.85</v>
      </c>
    </row>
    <row r="775" ht="12.75">
      <c r="A775" s="44">
        <v>9.73</v>
      </c>
    </row>
    <row r="776" ht="12.75">
      <c r="A776" s="44">
        <v>3.31</v>
      </c>
    </row>
    <row r="777" ht="12.75">
      <c r="A777" s="44">
        <v>6.5</v>
      </c>
    </row>
    <row r="778" ht="12.75">
      <c r="A778" s="44">
        <v>3.31</v>
      </c>
    </row>
    <row r="779" ht="12.75">
      <c r="A779" s="44">
        <v>11.84</v>
      </c>
    </row>
    <row r="780" ht="12.75">
      <c r="A780" s="44">
        <v>9.78</v>
      </c>
    </row>
    <row r="781" ht="12.75">
      <c r="A781" s="44">
        <v>7.42</v>
      </c>
    </row>
    <row r="782" ht="12.75">
      <c r="A782" s="44">
        <v>12.85</v>
      </c>
    </row>
    <row r="783" ht="12.75">
      <c r="A783" s="44">
        <v>2.16</v>
      </c>
    </row>
    <row r="784" ht="12.75">
      <c r="A784" s="44">
        <v>2.98</v>
      </c>
    </row>
    <row r="785" ht="12.75">
      <c r="A785" s="44">
        <v>8.59</v>
      </c>
    </row>
    <row r="786" ht="12.75">
      <c r="A786" s="44">
        <v>11.32</v>
      </c>
    </row>
    <row r="787" ht="12.75">
      <c r="A787" s="44">
        <v>9.5</v>
      </c>
    </row>
    <row r="788" ht="12.75">
      <c r="A788" s="44">
        <v>2.67</v>
      </c>
    </row>
    <row r="789" ht="12.75">
      <c r="A789" s="44">
        <v>12.58</v>
      </c>
    </row>
    <row r="790" ht="12.75">
      <c r="A790" s="44">
        <v>26.72</v>
      </c>
    </row>
    <row r="791" ht="12.75">
      <c r="A791" s="44">
        <v>6.43</v>
      </c>
    </row>
    <row r="792" ht="12.75">
      <c r="A792" s="44">
        <v>3.08</v>
      </c>
    </row>
    <row r="793" ht="12.75">
      <c r="A793" s="44">
        <v>12.69</v>
      </c>
    </row>
    <row r="794" ht="12.75">
      <c r="A794" s="44">
        <v>9.02</v>
      </c>
    </row>
    <row r="795" ht="12.75">
      <c r="A795" s="44">
        <v>16.42</v>
      </c>
    </row>
    <row r="796" ht="12.75">
      <c r="A796" s="44">
        <v>12.53</v>
      </c>
    </row>
    <row r="797" ht="12.75">
      <c r="A797" s="44">
        <v>5.6</v>
      </c>
    </row>
    <row r="798" ht="12.75">
      <c r="A798" s="44">
        <v>7.38</v>
      </c>
    </row>
    <row r="799" ht="12.75">
      <c r="A799" s="44">
        <v>6.47</v>
      </c>
    </row>
    <row r="800" ht="12.75">
      <c r="A800" s="44">
        <v>4.28</v>
      </c>
    </row>
    <row r="801" ht="12.75">
      <c r="A801" s="44">
        <v>7.57</v>
      </c>
    </row>
    <row r="802" ht="12.75">
      <c r="A802" s="44">
        <v>12.31</v>
      </c>
    </row>
    <row r="803" ht="12.75">
      <c r="A803" s="44">
        <v>12.31</v>
      </c>
    </row>
    <row r="804" ht="12.75">
      <c r="A804" s="44">
        <v>7.93</v>
      </c>
    </row>
    <row r="805" ht="12.75">
      <c r="A805" s="44">
        <v>2.12</v>
      </c>
    </row>
    <row r="806" ht="12.75">
      <c r="A806" s="44">
        <v>11.17</v>
      </c>
    </row>
    <row r="807" ht="12.75">
      <c r="A807" s="44">
        <v>10.2</v>
      </c>
    </row>
    <row r="808" ht="12.75">
      <c r="A808" s="44">
        <v>10.44</v>
      </c>
    </row>
    <row r="809" ht="12.75">
      <c r="A809" s="44">
        <v>7.69</v>
      </c>
    </row>
    <row r="810" ht="12.75">
      <c r="A810" s="44">
        <v>3.25</v>
      </c>
    </row>
    <row r="811" ht="12.75">
      <c r="A811" s="44">
        <v>4.38</v>
      </c>
    </row>
    <row r="812" ht="12.75">
      <c r="A812" s="44">
        <v>4.52</v>
      </c>
    </row>
    <row r="813" ht="12.75">
      <c r="A813" s="44">
        <v>7.93</v>
      </c>
    </row>
    <row r="814" ht="12.75">
      <c r="A814" s="44">
        <v>12.47</v>
      </c>
    </row>
    <row r="815" ht="12.75">
      <c r="A815" s="44">
        <v>9.5</v>
      </c>
    </row>
    <row r="816" ht="12.75">
      <c r="A816" s="44">
        <v>8.67</v>
      </c>
    </row>
    <row r="817" ht="12.75">
      <c r="A817" s="44">
        <v>8.67</v>
      </c>
    </row>
    <row r="818" ht="12.75">
      <c r="A818" s="44">
        <v>10.97</v>
      </c>
    </row>
    <row r="819" ht="12.75">
      <c r="A819" s="44">
        <v>4.46</v>
      </c>
    </row>
    <row r="820" ht="12.75">
      <c r="A820" s="44">
        <v>12.2</v>
      </c>
    </row>
    <row r="821" ht="12.75">
      <c r="A821" s="44">
        <v>5.42</v>
      </c>
    </row>
    <row r="822" ht="12.75">
      <c r="A822" s="44">
        <v>11.89</v>
      </c>
    </row>
    <row r="823" ht="12.75">
      <c r="A823" s="44">
        <v>15.85</v>
      </c>
    </row>
    <row r="824" ht="12.75">
      <c r="A824" s="44">
        <v>10.44</v>
      </c>
    </row>
    <row r="825" ht="12.75">
      <c r="A825" s="44">
        <v>16.68</v>
      </c>
    </row>
    <row r="826" ht="12.75">
      <c r="A826" s="44">
        <v>3.87</v>
      </c>
    </row>
    <row r="827" ht="12.75">
      <c r="A827" s="44">
        <v>10.58</v>
      </c>
    </row>
    <row r="828" ht="12.75">
      <c r="A828" s="44">
        <v>13.35</v>
      </c>
    </row>
    <row r="829" ht="12.75">
      <c r="A829" s="44">
        <v>17.87</v>
      </c>
    </row>
    <row r="830" ht="12.75">
      <c r="A830" s="44">
        <v>15.11</v>
      </c>
    </row>
    <row r="831" ht="12.75">
      <c r="A831" s="44">
        <v>13.24</v>
      </c>
    </row>
    <row r="832" ht="12.75">
      <c r="A832" s="44">
        <v>7.93</v>
      </c>
    </row>
    <row r="833" ht="12.75">
      <c r="A833" s="44">
        <v>7.97</v>
      </c>
    </row>
    <row r="834" ht="12.75">
      <c r="A834" s="44">
        <v>21</v>
      </c>
    </row>
    <row r="835" ht="12.75">
      <c r="A835" s="44">
        <v>7.31</v>
      </c>
    </row>
    <row r="836" ht="12.75">
      <c r="A836" s="44">
        <v>4.91</v>
      </c>
    </row>
    <row r="837" ht="12.75">
      <c r="A837" s="44">
        <v>9.41</v>
      </c>
    </row>
    <row r="838" ht="12.75">
      <c r="A838" s="44">
        <v>16.23</v>
      </c>
    </row>
    <row r="839" ht="12.75">
      <c r="A839" s="44">
        <v>2.88</v>
      </c>
    </row>
    <row r="840" ht="12.75">
      <c r="A840" s="44">
        <v>4.77</v>
      </c>
    </row>
    <row r="841" ht="12.75">
      <c r="A841" s="44">
        <v>4.02</v>
      </c>
    </row>
    <row r="842" ht="12.75">
      <c r="A842" s="44">
        <v>4.17</v>
      </c>
    </row>
    <row r="843" ht="12.75">
      <c r="A843" s="44">
        <v>11.02</v>
      </c>
    </row>
    <row r="844" ht="12.75">
      <c r="A844" s="44">
        <v>4.97</v>
      </c>
    </row>
    <row r="845" ht="12.75">
      <c r="A845" s="44">
        <v>10.48</v>
      </c>
    </row>
    <row r="846" ht="12.75">
      <c r="A846" s="44">
        <v>9.69</v>
      </c>
    </row>
    <row r="847" ht="12.75">
      <c r="A847" s="44">
        <v>14.69</v>
      </c>
    </row>
    <row r="848" ht="12.75">
      <c r="A848" s="44">
        <v>6.06</v>
      </c>
    </row>
    <row r="849" ht="12.75">
      <c r="A849" s="44">
        <v>7.57</v>
      </c>
    </row>
    <row r="850" ht="12.75">
      <c r="A850" s="44">
        <v>11.94</v>
      </c>
    </row>
    <row r="851" ht="12.75">
      <c r="A851" s="44">
        <v>6.97</v>
      </c>
    </row>
    <row r="852" ht="12.75">
      <c r="A852" s="44">
        <v>11.32</v>
      </c>
    </row>
    <row r="853" ht="12.75">
      <c r="A853" s="44">
        <v>6.33</v>
      </c>
    </row>
    <row r="854" ht="12.75">
      <c r="A854" s="44">
        <v>9.78</v>
      </c>
    </row>
    <row r="855" ht="12.75">
      <c r="A855" s="44">
        <v>7.08</v>
      </c>
    </row>
    <row r="856" ht="12.75">
      <c r="A856" s="44">
        <v>14.69</v>
      </c>
    </row>
    <row r="857" ht="12.75">
      <c r="A857" s="44">
        <v>8.8</v>
      </c>
    </row>
    <row r="858" ht="12.75">
      <c r="A858" s="44">
        <v>8.84</v>
      </c>
    </row>
    <row r="859" ht="12.75">
      <c r="A859" s="44">
        <v>9.28</v>
      </c>
    </row>
    <row r="860" ht="12.75">
      <c r="A860" s="44">
        <v>4.77</v>
      </c>
    </row>
    <row r="861" ht="12.75">
      <c r="A861" s="44">
        <v>3.12</v>
      </c>
    </row>
    <row r="862" ht="12.75">
      <c r="A862" s="44">
        <v>11.53</v>
      </c>
    </row>
    <row r="863" ht="12.75">
      <c r="A863" s="44">
        <v>7.42</v>
      </c>
    </row>
    <row r="864" ht="12.75">
      <c r="A864" s="44">
        <v>2.86</v>
      </c>
    </row>
    <row r="865" ht="12.75">
      <c r="A865" s="44">
        <v>6.3</v>
      </c>
    </row>
    <row r="866" ht="12.75">
      <c r="A866" s="44">
        <v>3.77</v>
      </c>
    </row>
    <row r="867" ht="12.75">
      <c r="A867" s="44">
        <v>11.58</v>
      </c>
    </row>
    <row r="868" ht="12.75">
      <c r="A868" s="44">
        <v>14.45</v>
      </c>
    </row>
    <row r="869" ht="12.75">
      <c r="A869" s="44">
        <v>9.6</v>
      </c>
    </row>
    <row r="870" ht="12.75">
      <c r="A870" s="44">
        <v>10.01</v>
      </c>
    </row>
    <row r="871" ht="12.75">
      <c r="A871" s="44">
        <v>4.63</v>
      </c>
    </row>
    <row r="872" ht="12.75">
      <c r="A872" s="44">
        <v>20.19</v>
      </c>
    </row>
    <row r="873" ht="12.75">
      <c r="A873" s="44">
        <v>12.53</v>
      </c>
    </row>
    <row r="874" ht="12.75">
      <c r="A874" s="44">
        <v>13.47</v>
      </c>
    </row>
    <row r="875" ht="12.75">
      <c r="A875" s="44">
        <v>7.42</v>
      </c>
    </row>
    <row r="876" ht="12.75">
      <c r="A876" s="44">
        <v>10.68</v>
      </c>
    </row>
    <row r="877" ht="12.75">
      <c r="A877" s="44">
        <v>26.81</v>
      </c>
    </row>
    <row r="878" ht="12.75">
      <c r="A878" s="44">
        <v>5.73</v>
      </c>
    </row>
    <row r="879" ht="12.75">
      <c r="A879" s="44">
        <v>4.68</v>
      </c>
    </row>
    <row r="880" ht="12.75">
      <c r="A880" s="44">
        <v>8.21</v>
      </c>
    </row>
    <row r="881" ht="12.75">
      <c r="A881" s="44">
        <v>6.97</v>
      </c>
    </row>
    <row r="882" ht="12.75">
      <c r="A882" s="44">
        <v>14.21</v>
      </c>
    </row>
    <row r="883" ht="12.75">
      <c r="A883" s="44">
        <v>3.8</v>
      </c>
    </row>
    <row r="884" ht="12.75">
      <c r="A884" s="44">
        <v>6.16</v>
      </c>
    </row>
    <row r="885" ht="12.75">
      <c r="A885" s="44">
        <v>8.76</v>
      </c>
    </row>
    <row r="886" ht="12.75">
      <c r="A886" s="44">
        <v>13.75</v>
      </c>
    </row>
    <row r="887" ht="12.75">
      <c r="A887" s="44">
        <v>10.29</v>
      </c>
    </row>
    <row r="888" ht="12.75">
      <c r="A888" s="44">
        <v>6.9</v>
      </c>
    </row>
    <row r="889" ht="12.75">
      <c r="A889" s="44">
        <v>15.54</v>
      </c>
    </row>
    <row r="890" ht="12.75">
      <c r="A890" s="44">
        <v>8.42</v>
      </c>
    </row>
    <row r="891" ht="12.75">
      <c r="A891" s="44">
        <v>10.01</v>
      </c>
    </row>
    <row r="892" ht="12.75">
      <c r="A892" s="44">
        <v>13.87</v>
      </c>
    </row>
    <row r="893" ht="12.75">
      <c r="A893" s="44">
        <v>5.2</v>
      </c>
    </row>
    <row r="894" ht="12.75">
      <c r="A894" s="44">
        <v>8.3</v>
      </c>
    </row>
    <row r="895" ht="12.75">
      <c r="A895" s="44">
        <v>14.87</v>
      </c>
    </row>
    <row r="896" ht="12.75">
      <c r="A896" s="44">
        <v>3.38</v>
      </c>
    </row>
    <row r="897" ht="12.75">
      <c r="A897" s="44">
        <v>3.77</v>
      </c>
    </row>
    <row r="898" ht="12.75">
      <c r="A898" s="44">
        <v>14.1</v>
      </c>
    </row>
    <row r="899" ht="12.75">
      <c r="A899" s="44">
        <v>5.93</v>
      </c>
    </row>
    <row r="900" ht="12.75">
      <c r="A900" s="44">
        <v>7.85</v>
      </c>
    </row>
    <row r="901" ht="12.75">
      <c r="A901" s="44">
        <v>3.43</v>
      </c>
    </row>
    <row r="902" ht="12.75">
      <c r="A902" s="44">
        <v>9.19</v>
      </c>
    </row>
    <row r="903" ht="12.75">
      <c r="A903" s="44">
        <v>10.78</v>
      </c>
    </row>
    <row r="904" ht="12.75">
      <c r="A904" s="44">
        <v>7.57</v>
      </c>
    </row>
    <row r="905" ht="12.75">
      <c r="A905" s="44">
        <v>11.78</v>
      </c>
    </row>
    <row r="906" ht="12.75">
      <c r="A906" s="44">
        <v>14.63</v>
      </c>
    </row>
    <row r="907" ht="12.75">
      <c r="A907" s="44">
        <v>6.36</v>
      </c>
    </row>
    <row r="908" ht="12.75">
      <c r="A908" s="44">
        <v>4.04</v>
      </c>
    </row>
    <row r="909" ht="12.75">
      <c r="A909" s="44">
        <v>5.67</v>
      </c>
    </row>
    <row r="910" ht="12.75">
      <c r="A910" s="44">
        <v>7.65</v>
      </c>
    </row>
    <row r="911" ht="12.75">
      <c r="A911" s="44">
        <v>13.41</v>
      </c>
    </row>
    <row r="912" ht="12.75">
      <c r="A912" s="44">
        <v>11.02</v>
      </c>
    </row>
    <row r="913" ht="12.75">
      <c r="A913" s="44">
        <v>3.04</v>
      </c>
    </row>
    <row r="914" ht="12.75">
      <c r="A914" s="44">
        <v>3.4</v>
      </c>
    </row>
    <row r="915" ht="12.75">
      <c r="A915" s="44">
        <v>14.63</v>
      </c>
    </row>
    <row r="916" ht="12.75">
      <c r="A916" s="44">
        <v>5.8</v>
      </c>
    </row>
    <row r="917" ht="12.75">
      <c r="A917" s="44">
        <v>16.29</v>
      </c>
    </row>
    <row r="918" ht="12.75">
      <c r="A918" s="44">
        <v>6.93</v>
      </c>
    </row>
    <row r="919" ht="12.75">
      <c r="A919" s="44">
        <v>4.82</v>
      </c>
    </row>
    <row r="920" ht="12.75">
      <c r="A920" s="44">
        <v>4.35</v>
      </c>
    </row>
    <row r="921" ht="12.75">
      <c r="A921" s="44">
        <v>10.39</v>
      </c>
    </row>
    <row r="922" ht="12.75">
      <c r="A922" s="44">
        <v>2.92</v>
      </c>
    </row>
    <row r="923" ht="12.75">
      <c r="A923" s="44">
        <v>9.19</v>
      </c>
    </row>
    <row r="924" ht="12.75">
      <c r="A924" s="44">
        <v>5.51</v>
      </c>
    </row>
    <row r="925" ht="12.75">
      <c r="A925" s="44">
        <v>12.63</v>
      </c>
    </row>
    <row r="926" ht="12.75">
      <c r="A926" s="44">
        <v>6.19</v>
      </c>
    </row>
    <row r="927" ht="12.75">
      <c r="A927" s="44">
        <v>7.34</v>
      </c>
    </row>
    <row r="928" ht="12.75">
      <c r="A928" s="44">
        <v>7.34</v>
      </c>
    </row>
    <row r="929" ht="12.75">
      <c r="A929" s="44">
        <v>2.36</v>
      </c>
    </row>
    <row r="930" ht="12.75">
      <c r="A930" s="44">
        <v>15.05</v>
      </c>
    </row>
    <row r="931" ht="12.75">
      <c r="A931" s="44">
        <v>6.26</v>
      </c>
    </row>
    <row r="932" ht="12.75">
      <c r="A932" s="44">
        <v>1.93</v>
      </c>
    </row>
    <row r="933" ht="12.75">
      <c r="A933" s="44">
        <v>6.33</v>
      </c>
    </row>
    <row r="934" ht="12.75">
      <c r="A934" s="44">
        <v>10.1</v>
      </c>
    </row>
    <row r="935" ht="12.75">
      <c r="A935" s="44">
        <v>13.47</v>
      </c>
    </row>
    <row r="936" ht="12.75">
      <c r="A936" s="44">
        <v>5.83</v>
      </c>
    </row>
    <row r="937" ht="12.75">
      <c r="A937" s="44">
        <v>9.6</v>
      </c>
    </row>
    <row r="938" ht="12.75">
      <c r="A938" s="44">
        <v>12.63</v>
      </c>
    </row>
    <row r="939" ht="12.75">
      <c r="A939" s="44">
        <v>5.67</v>
      </c>
    </row>
    <row r="940" ht="12.75">
      <c r="A940" s="44">
        <v>6.47</v>
      </c>
    </row>
    <row r="941" ht="12.75">
      <c r="A941" s="44">
        <v>14.81</v>
      </c>
    </row>
    <row r="942" ht="12.75">
      <c r="A942" s="44">
        <v>9.69</v>
      </c>
    </row>
    <row r="943" ht="12.75">
      <c r="A943" s="44">
        <v>8.13</v>
      </c>
    </row>
    <row r="944" ht="12.75">
      <c r="A944" s="44">
        <v>4.97</v>
      </c>
    </row>
    <row r="945" ht="12.75">
      <c r="A945" s="44">
        <v>14.27</v>
      </c>
    </row>
    <row r="946" ht="12.75">
      <c r="A946" s="44">
        <v>3.77</v>
      </c>
    </row>
    <row r="947" ht="12.75">
      <c r="A947" s="44">
        <v>6.03</v>
      </c>
    </row>
    <row r="948" ht="12.75">
      <c r="A948" s="44">
        <v>9.37</v>
      </c>
    </row>
    <row r="949" ht="12.75">
      <c r="A949" s="44">
        <v>3.63</v>
      </c>
    </row>
    <row r="950" ht="12.75">
      <c r="A950" s="44">
        <v>8.09</v>
      </c>
    </row>
    <row r="951" ht="12.75">
      <c r="A951" s="44">
        <v>9.5</v>
      </c>
    </row>
    <row r="952" ht="12.75">
      <c r="A952" s="44">
        <v>8.38</v>
      </c>
    </row>
    <row r="953" ht="12.75">
      <c r="A953" s="44">
        <v>4.65</v>
      </c>
    </row>
    <row r="954" ht="12.75">
      <c r="A954" s="44">
        <v>7.12</v>
      </c>
    </row>
    <row r="955" ht="12.75">
      <c r="A955" s="44">
        <v>10.82</v>
      </c>
    </row>
    <row r="956" ht="12.75">
      <c r="A956" s="44">
        <v>17.14</v>
      </c>
    </row>
    <row r="957" ht="12.75">
      <c r="A957" s="44">
        <v>16.23</v>
      </c>
    </row>
    <row r="958" ht="12.75">
      <c r="A958" s="44">
        <v>5.86</v>
      </c>
    </row>
    <row r="959" ht="12.75">
      <c r="A959" s="44">
        <v>7.54</v>
      </c>
    </row>
    <row r="960" ht="12.75">
      <c r="A960" s="44">
        <v>7.01</v>
      </c>
    </row>
    <row r="961" ht="12.75">
      <c r="A961" s="44">
        <v>3.23</v>
      </c>
    </row>
    <row r="962" ht="12.75">
      <c r="A962" s="44">
        <v>6.47</v>
      </c>
    </row>
    <row r="963" ht="12.75">
      <c r="A963" s="44">
        <v>12.53</v>
      </c>
    </row>
    <row r="964" ht="12.75">
      <c r="A964" s="44">
        <v>13.58</v>
      </c>
    </row>
    <row r="965" ht="12.75">
      <c r="A965" s="44">
        <v>5.45</v>
      </c>
    </row>
    <row r="966" ht="12.75">
      <c r="A966" s="44">
        <v>5.2</v>
      </c>
    </row>
    <row r="967" ht="12.75">
      <c r="A967" s="44">
        <v>10.24</v>
      </c>
    </row>
    <row r="968" ht="12.75">
      <c r="A968" s="44">
        <v>11.68</v>
      </c>
    </row>
    <row r="969" ht="12.75">
      <c r="A969" s="44">
        <v>8.42</v>
      </c>
    </row>
    <row r="970" ht="12.75">
      <c r="A970" s="44">
        <v>7.27</v>
      </c>
    </row>
    <row r="971" ht="12.75">
      <c r="A971" s="44">
        <v>12.74</v>
      </c>
    </row>
    <row r="972" ht="12.75">
      <c r="A972" s="44">
        <v>12.05</v>
      </c>
    </row>
    <row r="973" ht="12.75">
      <c r="A973" s="44">
        <v>5.99</v>
      </c>
    </row>
    <row r="974" ht="12.75">
      <c r="A974" s="44">
        <v>8.09</v>
      </c>
    </row>
    <row r="975" ht="12.75">
      <c r="A975" s="44">
        <v>21.38</v>
      </c>
    </row>
    <row r="976" ht="12.75">
      <c r="A976" s="44">
        <v>5.42</v>
      </c>
    </row>
    <row r="977" ht="12.75">
      <c r="A977" s="44">
        <v>6.09</v>
      </c>
    </row>
    <row r="978" ht="12.75">
      <c r="A978" s="44">
        <v>8.34</v>
      </c>
    </row>
    <row r="979" ht="12.75">
      <c r="A979" s="44">
        <v>9.6</v>
      </c>
    </row>
    <row r="980" ht="12.75">
      <c r="A980" s="44">
        <v>3.06</v>
      </c>
    </row>
    <row r="981" ht="12.75">
      <c r="A981" s="44">
        <v>6.97</v>
      </c>
    </row>
    <row r="982" ht="12.75">
      <c r="A982" s="44">
        <v>10.82</v>
      </c>
    </row>
    <row r="983" ht="12.75">
      <c r="A983" s="44">
        <v>8.89</v>
      </c>
    </row>
    <row r="984" ht="12.75">
      <c r="A984" s="44">
        <v>4.94</v>
      </c>
    </row>
    <row r="985" ht="12.75">
      <c r="A985" s="44">
        <v>3.65</v>
      </c>
    </row>
    <row r="986" ht="12.75">
      <c r="A986" s="44">
        <v>6.36</v>
      </c>
    </row>
    <row r="987" ht="12.75">
      <c r="A987" s="44">
        <v>3.06</v>
      </c>
    </row>
    <row r="988" ht="12.75">
      <c r="A988" s="44">
        <v>17.4</v>
      </c>
    </row>
    <row r="989" ht="12.75">
      <c r="A989" s="44">
        <v>12.91</v>
      </c>
    </row>
    <row r="990" ht="12.75">
      <c r="A990" s="44">
        <v>3.4</v>
      </c>
    </row>
    <row r="991" ht="12.75">
      <c r="A991" s="44">
        <v>7.27</v>
      </c>
    </row>
    <row r="992" ht="12.75">
      <c r="A992" s="44">
        <v>7.16</v>
      </c>
    </row>
    <row r="993" ht="12.75">
      <c r="A993" s="44">
        <v>11.02</v>
      </c>
    </row>
    <row r="994" ht="12.75">
      <c r="A994" s="44">
        <v>8.76</v>
      </c>
    </row>
    <row r="995" ht="12.75">
      <c r="A995" s="44">
        <v>9.69</v>
      </c>
    </row>
    <row r="996" ht="12.75">
      <c r="A996" s="44">
        <v>12.42</v>
      </c>
    </row>
    <row r="997" ht="12.75">
      <c r="A997" s="44">
        <v>6.79</v>
      </c>
    </row>
    <row r="998" ht="12.75">
      <c r="A998" s="44">
        <v>2.84</v>
      </c>
    </row>
    <row r="999" ht="12.75">
      <c r="A999" s="44">
        <v>6.93</v>
      </c>
    </row>
    <row r="1000" ht="12.75">
      <c r="A1000" s="44">
        <v>6.79</v>
      </c>
    </row>
    <row r="1001" ht="12.75">
      <c r="A1001" s="44">
        <v>7.23</v>
      </c>
    </row>
    <row r="1002" ht="12.75">
      <c r="A1002" s="44">
        <v>17.2</v>
      </c>
    </row>
    <row r="1003" ht="12.75">
      <c r="A1003" s="44">
        <v>10.82</v>
      </c>
    </row>
    <row r="1004" ht="12.75">
      <c r="A1004" s="44">
        <v>3.75</v>
      </c>
    </row>
    <row r="1005" ht="12.75">
      <c r="A1005" s="44">
        <v>6.9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K221"/>
  <sheetViews>
    <sheetView workbookViewId="0" topLeftCell="A1">
      <selection activeCell="F18" sqref="F18"/>
    </sheetView>
  </sheetViews>
  <sheetFormatPr defaultColWidth="9.140625" defaultRowHeight="12.75"/>
  <cols>
    <col min="6" max="6" width="18.28125" style="0" customWidth="1"/>
    <col min="7" max="7" width="14.57421875" style="0" customWidth="1"/>
    <col min="37" max="37" width="18.57421875" style="0" customWidth="1"/>
    <col min="38" max="38" width="16.8515625" style="0" customWidth="1"/>
    <col min="113" max="113" width="20.57421875" style="0" customWidth="1"/>
    <col min="114" max="114" width="16.00390625" style="0" customWidth="1"/>
    <col min="115" max="115" width="10.00390625" style="0" customWidth="1"/>
  </cols>
  <sheetData>
    <row r="5" ht="12.75">
      <c r="A5" t="s">
        <v>29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1</v>
      </c>
    </row>
    <row r="14" ht="12.75">
      <c r="A14">
        <v>1</v>
      </c>
    </row>
    <row r="15" ht="12.75">
      <c r="A15">
        <v>1</v>
      </c>
    </row>
    <row r="17" spans="1:3" ht="12.75">
      <c r="A17" t="s">
        <v>30</v>
      </c>
      <c r="B17">
        <f>AVERAGE(A6:A15)</f>
        <v>0.3</v>
      </c>
      <c r="C17" s="43" t="s">
        <v>1</v>
      </c>
    </row>
    <row r="18" spans="1:3" ht="12.75">
      <c r="A18" t="s">
        <v>31</v>
      </c>
      <c r="B18">
        <f>VARP(A6:A15)</f>
        <v>0.21</v>
      </c>
      <c r="C18" s="43" t="s">
        <v>32</v>
      </c>
    </row>
    <row r="19" spans="1:2" ht="12.75">
      <c r="A19" t="s">
        <v>38</v>
      </c>
      <c r="B19">
        <f>SQRT(B18)</f>
        <v>0.458257569495584</v>
      </c>
    </row>
    <row r="20" ht="13.5" thickBot="1">
      <c r="G20" s="8"/>
    </row>
    <row r="21" spans="1:115" ht="13.5" thickBot="1">
      <c r="A21" s="34" t="s">
        <v>23</v>
      </c>
      <c r="B21" s="32"/>
      <c r="C21" s="33"/>
      <c r="D21" s="42" t="s">
        <v>33</v>
      </c>
      <c r="E21" s="42" t="s">
        <v>34</v>
      </c>
      <c r="F21" s="42" t="s">
        <v>15</v>
      </c>
      <c r="G21" s="34"/>
      <c r="H21" s="42"/>
      <c r="S21" s="34" t="s">
        <v>13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  <c r="AI21" s="42" t="s">
        <v>33</v>
      </c>
      <c r="AJ21" s="42" t="s">
        <v>34</v>
      </c>
      <c r="AK21" s="42" t="s">
        <v>15</v>
      </c>
      <c r="AY21" s="34" t="s">
        <v>106</v>
      </c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3"/>
      <c r="DG21" s="42" t="s">
        <v>33</v>
      </c>
      <c r="DH21" s="42" t="s">
        <v>34</v>
      </c>
      <c r="DI21" s="42" t="s">
        <v>15</v>
      </c>
      <c r="DJ21" s="42"/>
      <c r="DK21" s="33" t="s">
        <v>107</v>
      </c>
    </row>
    <row r="22" spans="4:115" ht="12.75">
      <c r="D22" s="37">
        <f>SUM(A22:C22)</f>
        <v>0</v>
      </c>
      <c r="E22" s="37">
        <f>D22/3</f>
        <v>0</v>
      </c>
      <c r="F22" s="37">
        <f>MIN(E22:E221)</f>
        <v>0</v>
      </c>
      <c r="G22" s="37">
        <f>F22+(MAX(E22:E221)-MIN(E22:E221))/10</f>
        <v>0</v>
      </c>
      <c r="H22" s="37">
        <f>COUNTIF(E22:E221,"&lt;"&amp;G22)</f>
        <v>0</v>
      </c>
      <c r="AI22" s="37">
        <f>SUM(S22:AH22)</f>
        <v>0</v>
      </c>
      <c r="AJ22" s="37">
        <f>AI22/16</f>
        <v>0</v>
      </c>
      <c r="AK22" s="37">
        <f>F22</f>
        <v>0</v>
      </c>
      <c r="AL22" s="37">
        <f>G22</f>
        <v>0</v>
      </c>
      <c r="AM22" s="37">
        <f>COUNTIF(AJ22:AJ221,"&lt;"&amp;AL22)</f>
        <v>0</v>
      </c>
      <c r="DG22" s="37">
        <f>SUM(AY22:DF22)</f>
        <v>0</v>
      </c>
      <c r="DH22" s="37">
        <f>DG22/60</f>
        <v>0</v>
      </c>
      <c r="DI22" s="37">
        <f>F22</f>
        <v>0</v>
      </c>
      <c r="DJ22" s="37">
        <f>G22</f>
        <v>0</v>
      </c>
      <c r="DK22" s="9">
        <f>COUNTIF(DH22:DH221,"&lt;"&amp;DJ22)</f>
        <v>0</v>
      </c>
    </row>
    <row r="23" spans="4:115" ht="12.75">
      <c r="D23" s="12">
        <f aca="true" t="shared" si="0" ref="D23:D86">SUM(A23:C23)</f>
        <v>0</v>
      </c>
      <c r="E23" s="12">
        <f aca="true" t="shared" si="1" ref="E23:E86">D23/3</f>
        <v>0</v>
      </c>
      <c r="F23" s="12">
        <f>G22</f>
        <v>0</v>
      </c>
      <c r="G23" s="12">
        <f>F23+(MAX(E23:E222)-MIN(E23:E222))/10</f>
        <v>0</v>
      </c>
      <c r="H23" s="12">
        <f>COUNTIF(E$22:E$221,"&lt;"&amp;G23)-COUNTIF(E$22:E$221,"&lt;"&amp;F23)</f>
        <v>0</v>
      </c>
      <c r="AI23" s="12">
        <f aca="true" t="shared" si="2" ref="AI23:AI86">SUM(S23:AH23)</f>
        <v>0</v>
      </c>
      <c r="AJ23" s="12">
        <f aca="true" t="shared" si="3" ref="AJ23:AJ86">AI23/16</f>
        <v>0</v>
      </c>
      <c r="AK23" s="12">
        <f aca="true" t="shared" si="4" ref="AK23:AK31">F23</f>
        <v>0</v>
      </c>
      <c r="AL23" s="12">
        <f aca="true" t="shared" si="5" ref="AL23:AL31">G23</f>
        <v>0</v>
      </c>
      <c r="AM23" s="12">
        <f>COUNTIF(AJ$22:AJ$221,"&lt;"&amp;AL23)-COUNTIF(AJ$22:AJ$221,"&lt;"&amp;AK23)</f>
        <v>0</v>
      </c>
      <c r="DG23" s="12">
        <f aca="true" t="shared" si="6" ref="DG23:DG86">SUM(AY23:DF23)</f>
        <v>0</v>
      </c>
      <c r="DH23" s="12">
        <f aca="true" t="shared" si="7" ref="DH23:DH86">DG23/60</f>
        <v>0</v>
      </c>
      <c r="DI23" s="12">
        <f aca="true" t="shared" si="8" ref="DI23:DI31">F23</f>
        <v>0</v>
      </c>
      <c r="DJ23" s="12">
        <f aca="true" t="shared" si="9" ref="DJ23:DJ31">G23</f>
        <v>0</v>
      </c>
      <c r="DK23" s="10">
        <f>COUNTIF(DH$22:DH$221,"&lt;"&amp;DJ23)-COUNTIF(DH$22:DH$221,"&lt;"&amp;DI23)</f>
        <v>0</v>
      </c>
    </row>
    <row r="24" spans="4:115" ht="12.75">
      <c r="D24" s="12">
        <f t="shared" si="0"/>
        <v>0</v>
      </c>
      <c r="E24" s="12">
        <f t="shared" si="1"/>
        <v>0</v>
      </c>
      <c r="F24" s="12">
        <f aca="true" t="shared" si="10" ref="F24:F31">G23</f>
        <v>0</v>
      </c>
      <c r="G24" s="12">
        <f aca="true" t="shared" si="11" ref="G24:G31">F24+(MAX(E24:E223)-MIN(E24:E223))/10</f>
        <v>0</v>
      </c>
      <c r="H24" s="12">
        <f aca="true" t="shared" si="12" ref="H24:H30">COUNTIF(E$22:E$221,"&lt;"&amp;G24)-COUNTIF(E$22:E$221,"&lt;"&amp;F24)</f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12">
        <f aca="true" t="shared" si="13" ref="AM24:AM30">COUNTIF(AJ$22:AJ$221,"&lt;"&amp;AL24)-COUNTIF(AJ$22:AJ$221,"&lt;"&amp;AK24)</f>
        <v>0</v>
      </c>
      <c r="DG24" s="12">
        <f t="shared" si="6"/>
        <v>0</v>
      </c>
      <c r="DH24" s="12">
        <f t="shared" si="7"/>
        <v>0</v>
      </c>
      <c r="DI24" s="12">
        <f t="shared" si="8"/>
        <v>0</v>
      </c>
      <c r="DJ24" s="12">
        <f t="shared" si="9"/>
        <v>0</v>
      </c>
      <c r="DK24" s="10">
        <f aca="true" t="shared" si="14" ref="DK24:DK30">COUNTIF(DH$22:DH$221,"&lt;"&amp;DJ24)-COUNTIF(DH$22:DH$221,"&lt;"&amp;DI24)</f>
        <v>0</v>
      </c>
    </row>
    <row r="25" spans="4:115" ht="12.75">
      <c r="D25" s="12">
        <f t="shared" si="0"/>
        <v>0</v>
      </c>
      <c r="E25" s="12">
        <f t="shared" si="1"/>
        <v>0</v>
      </c>
      <c r="F25" s="12">
        <f t="shared" si="10"/>
        <v>0</v>
      </c>
      <c r="G25" s="12">
        <f t="shared" si="11"/>
        <v>0</v>
      </c>
      <c r="H25" s="12">
        <f t="shared" si="12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12">
        <f t="shared" si="13"/>
        <v>0</v>
      </c>
      <c r="DG25" s="12">
        <f t="shared" si="6"/>
        <v>0</v>
      </c>
      <c r="DH25" s="12">
        <f t="shared" si="7"/>
        <v>0</v>
      </c>
      <c r="DI25" s="12">
        <f t="shared" si="8"/>
        <v>0</v>
      </c>
      <c r="DJ25" s="12">
        <f t="shared" si="9"/>
        <v>0</v>
      </c>
      <c r="DK25" s="10">
        <f t="shared" si="14"/>
        <v>0</v>
      </c>
    </row>
    <row r="26" spans="4:115" ht="12.75">
      <c r="D26" s="12">
        <f t="shared" si="0"/>
        <v>0</v>
      </c>
      <c r="E26" s="12">
        <f t="shared" si="1"/>
        <v>0</v>
      </c>
      <c r="F26" s="12">
        <f t="shared" si="10"/>
        <v>0</v>
      </c>
      <c r="G26" s="12">
        <f t="shared" si="11"/>
        <v>0</v>
      </c>
      <c r="H26" s="12">
        <f t="shared" si="12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12">
        <f t="shared" si="13"/>
        <v>0</v>
      </c>
      <c r="DG26" s="12">
        <f t="shared" si="6"/>
        <v>0</v>
      </c>
      <c r="DH26" s="12">
        <f t="shared" si="7"/>
        <v>0</v>
      </c>
      <c r="DI26" s="12">
        <f t="shared" si="8"/>
        <v>0</v>
      </c>
      <c r="DJ26" s="12">
        <f t="shared" si="9"/>
        <v>0</v>
      </c>
      <c r="DK26" s="10">
        <f t="shared" si="14"/>
        <v>0</v>
      </c>
    </row>
    <row r="27" spans="4:115" ht="12.75">
      <c r="D27" s="12">
        <f t="shared" si="0"/>
        <v>0</v>
      </c>
      <c r="E27" s="12">
        <f t="shared" si="1"/>
        <v>0</v>
      </c>
      <c r="F27" s="12">
        <f t="shared" si="10"/>
        <v>0</v>
      </c>
      <c r="G27" s="12">
        <f t="shared" si="11"/>
        <v>0</v>
      </c>
      <c r="H27" s="12">
        <f t="shared" si="12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12">
        <f t="shared" si="13"/>
        <v>0</v>
      </c>
      <c r="DG27" s="12">
        <f t="shared" si="6"/>
        <v>0</v>
      </c>
      <c r="DH27" s="12">
        <f t="shared" si="7"/>
        <v>0</v>
      </c>
      <c r="DI27" s="12">
        <f t="shared" si="8"/>
        <v>0</v>
      </c>
      <c r="DJ27" s="12">
        <f t="shared" si="9"/>
        <v>0</v>
      </c>
      <c r="DK27" s="10">
        <f t="shared" si="14"/>
        <v>0</v>
      </c>
    </row>
    <row r="28" spans="4:115" ht="12.75">
      <c r="D28" s="12">
        <f t="shared" si="0"/>
        <v>0</v>
      </c>
      <c r="E28" s="12">
        <f t="shared" si="1"/>
        <v>0</v>
      </c>
      <c r="F28" s="12">
        <f t="shared" si="10"/>
        <v>0</v>
      </c>
      <c r="G28" s="12">
        <f t="shared" si="11"/>
        <v>0</v>
      </c>
      <c r="H28" s="12">
        <f t="shared" si="12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12">
        <f t="shared" si="13"/>
        <v>0</v>
      </c>
      <c r="DG28" s="12">
        <f t="shared" si="6"/>
        <v>0</v>
      </c>
      <c r="DH28" s="12">
        <f t="shared" si="7"/>
        <v>0</v>
      </c>
      <c r="DI28" s="12">
        <f t="shared" si="8"/>
        <v>0</v>
      </c>
      <c r="DJ28" s="12">
        <f t="shared" si="9"/>
        <v>0</v>
      </c>
      <c r="DK28" s="10">
        <f t="shared" si="14"/>
        <v>0</v>
      </c>
    </row>
    <row r="29" spans="4:115" ht="12.75">
      <c r="D29" s="12">
        <f t="shared" si="0"/>
        <v>0</v>
      </c>
      <c r="E29" s="12">
        <f t="shared" si="1"/>
        <v>0</v>
      </c>
      <c r="F29" s="12">
        <f t="shared" si="10"/>
        <v>0</v>
      </c>
      <c r="G29" s="12">
        <f t="shared" si="11"/>
        <v>0</v>
      </c>
      <c r="H29" s="12">
        <f t="shared" si="12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12">
        <f t="shared" si="13"/>
        <v>0</v>
      </c>
      <c r="DG29" s="12">
        <f t="shared" si="6"/>
        <v>0</v>
      </c>
      <c r="DH29" s="12">
        <f t="shared" si="7"/>
        <v>0</v>
      </c>
      <c r="DI29" s="12">
        <f t="shared" si="8"/>
        <v>0</v>
      </c>
      <c r="DJ29" s="12">
        <f t="shared" si="9"/>
        <v>0</v>
      </c>
      <c r="DK29" s="10">
        <f t="shared" si="14"/>
        <v>0</v>
      </c>
    </row>
    <row r="30" spans="4:115" ht="12.75">
      <c r="D30" s="12">
        <f t="shared" si="0"/>
        <v>0</v>
      </c>
      <c r="E30" s="12">
        <f t="shared" si="1"/>
        <v>0</v>
      </c>
      <c r="F30" s="12">
        <f t="shared" si="10"/>
        <v>0</v>
      </c>
      <c r="G30" s="12">
        <f t="shared" si="11"/>
        <v>0</v>
      </c>
      <c r="H30" s="12">
        <f t="shared" si="12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12">
        <f t="shared" si="13"/>
        <v>0</v>
      </c>
      <c r="DG30" s="12">
        <f t="shared" si="6"/>
        <v>0</v>
      </c>
      <c r="DH30" s="12">
        <f t="shared" si="7"/>
        <v>0</v>
      </c>
      <c r="DI30" s="12">
        <f t="shared" si="8"/>
        <v>0</v>
      </c>
      <c r="DJ30" s="12">
        <f t="shared" si="9"/>
        <v>0</v>
      </c>
      <c r="DK30" s="10">
        <f t="shared" si="14"/>
        <v>0</v>
      </c>
    </row>
    <row r="31" spans="4:115" ht="13.5" thickBot="1">
      <c r="D31" s="12">
        <f t="shared" si="0"/>
        <v>0</v>
      </c>
      <c r="E31" s="12">
        <f t="shared" si="1"/>
        <v>0</v>
      </c>
      <c r="F31" s="31">
        <f t="shared" si="10"/>
        <v>0</v>
      </c>
      <c r="G31" s="31">
        <f t="shared" si="11"/>
        <v>0</v>
      </c>
      <c r="H31" s="31">
        <f>COUNTIF(E$22:E$221,"&lt;="&amp;G31)-COUNTIF(E$22:E$221,"&lt;"&amp;F31)</f>
        <v>200</v>
      </c>
      <c r="AI31" s="12">
        <f t="shared" si="2"/>
        <v>0</v>
      </c>
      <c r="AJ31" s="12">
        <f t="shared" si="3"/>
        <v>0</v>
      </c>
      <c r="AK31" s="31">
        <f t="shared" si="4"/>
        <v>0</v>
      </c>
      <c r="AL31" s="31">
        <f t="shared" si="5"/>
        <v>0</v>
      </c>
      <c r="AM31" s="31">
        <f>COUNTIF(AJ$22:AJ$221,"&lt;="&amp;AL31)-COUNTIF(AJ$22:AJ$221,"&lt;"&amp;AK31)</f>
        <v>200</v>
      </c>
      <c r="DG31" s="12">
        <f t="shared" si="6"/>
        <v>0</v>
      </c>
      <c r="DH31" s="12">
        <f t="shared" si="7"/>
        <v>0</v>
      </c>
      <c r="DI31" s="31">
        <f t="shared" si="8"/>
        <v>0</v>
      </c>
      <c r="DJ31" s="31">
        <f t="shared" si="9"/>
        <v>0</v>
      </c>
      <c r="DK31" s="11">
        <f>COUNTIF(DH$22:DH$221,"&lt;="&amp;DJ31)-COUNTIF(DH$22:DH$221,"&lt;"&amp;DI31)</f>
        <v>200</v>
      </c>
    </row>
    <row r="32" spans="4:112" ht="12.75">
      <c r="D32" s="12">
        <f t="shared" si="0"/>
        <v>0</v>
      </c>
      <c r="E32" s="12">
        <f t="shared" si="1"/>
        <v>0</v>
      </c>
      <c r="AI32" s="12">
        <f t="shared" si="2"/>
        <v>0</v>
      </c>
      <c r="AJ32" s="12">
        <f t="shared" si="3"/>
        <v>0</v>
      </c>
      <c r="DG32" s="12">
        <f t="shared" si="6"/>
        <v>0</v>
      </c>
      <c r="DH32" s="12">
        <f t="shared" si="7"/>
        <v>0</v>
      </c>
    </row>
    <row r="33" spans="4:112" ht="12.75">
      <c r="D33" s="12">
        <f t="shared" si="0"/>
        <v>0</v>
      </c>
      <c r="E33" s="12">
        <f t="shared" si="1"/>
        <v>0</v>
      </c>
      <c r="AI33" s="12">
        <f t="shared" si="2"/>
        <v>0</v>
      </c>
      <c r="AJ33" s="12">
        <f t="shared" si="3"/>
        <v>0</v>
      </c>
      <c r="DG33" s="12">
        <f t="shared" si="6"/>
        <v>0</v>
      </c>
      <c r="DH33" s="12">
        <f t="shared" si="7"/>
        <v>0</v>
      </c>
    </row>
    <row r="34" spans="4:112" ht="12.75">
      <c r="D34" s="12">
        <f t="shared" si="0"/>
        <v>0</v>
      </c>
      <c r="E34" s="12">
        <f t="shared" si="1"/>
        <v>0</v>
      </c>
      <c r="AI34" s="12">
        <f t="shared" si="2"/>
        <v>0</v>
      </c>
      <c r="AJ34" s="12">
        <f t="shared" si="3"/>
        <v>0</v>
      </c>
      <c r="DG34" s="12">
        <f t="shared" si="6"/>
        <v>0</v>
      </c>
      <c r="DH34" s="12">
        <f t="shared" si="7"/>
        <v>0</v>
      </c>
    </row>
    <row r="35" spans="4:114" ht="12.75">
      <c r="D35" s="12">
        <f t="shared" si="0"/>
        <v>0</v>
      </c>
      <c r="E35" s="12">
        <f t="shared" si="1"/>
        <v>0</v>
      </c>
      <c r="F35" t="s">
        <v>35</v>
      </c>
      <c r="G35">
        <f>AVERAGE(E22:E221)</f>
        <v>0</v>
      </c>
      <c r="AI35" s="12">
        <f t="shared" si="2"/>
        <v>0</v>
      </c>
      <c r="AJ35" s="12">
        <f t="shared" si="3"/>
        <v>0</v>
      </c>
      <c r="AK35" t="s">
        <v>35</v>
      </c>
      <c r="AL35">
        <f>AVERAGE(AJ22:AJ221)</f>
        <v>0</v>
      </c>
      <c r="DG35" s="12">
        <f t="shared" si="6"/>
        <v>0</v>
      </c>
      <c r="DH35" s="12">
        <f t="shared" si="7"/>
        <v>0</v>
      </c>
      <c r="DI35" t="s">
        <v>35</v>
      </c>
      <c r="DJ35">
        <f>AVERAGE(DH22:DH221)</f>
        <v>0</v>
      </c>
    </row>
    <row r="36" spans="4:114" ht="12.75">
      <c r="D36" s="12">
        <f t="shared" si="0"/>
        <v>0</v>
      </c>
      <c r="E36" s="12">
        <f t="shared" si="1"/>
        <v>0</v>
      </c>
      <c r="F36" t="s">
        <v>36</v>
      </c>
      <c r="G36">
        <f>STDEV(E22:E221)</f>
        <v>0</v>
      </c>
      <c r="AI36" s="12">
        <f t="shared" si="2"/>
        <v>0</v>
      </c>
      <c r="AJ36" s="12">
        <f t="shared" si="3"/>
        <v>0</v>
      </c>
      <c r="AK36" t="s">
        <v>36</v>
      </c>
      <c r="AL36">
        <f>STDEV(AJ22:AJ221)</f>
        <v>0</v>
      </c>
      <c r="DG36" s="12">
        <f t="shared" si="6"/>
        <v>0</v>
      </c>
      <c r="DH36" s="12">
        <f t="shared" si="7"/>
        <v>0</v>
      </c>
      <c r="DI36" t="s">
        <v>36</v>
      </c>
      <c r="DJ36">
        <f>STDEV(DH22:DH221)</f>
        <v>0</v>
      </c>
    </row>
    <row r="37" spans="4:112" ht="12.75">
      <c r="D37" s="12">
        <f t="shared" si="0"/>
        <v>0</v>
      </c>
      <c r="E37" s="12">
        <f t="shared" si="1"/>
        <v>0</v>
      </c>
      <c r="AI37" s="12">
        <f t="shared" si="2"/>
        <v>0</v>
      </c>
      <c r="AJ37" s="12">
        <f t="shared" si="3"/>
        <v>0</v>
      </c>
      <c r="DG37" s="12">
        <f t="shared" si="6"/>
        <v>0</v>
      </c>
      <c r="DH37" s="12">
        <f t="shared" si="7"/>
        <v>0</v>
      </c>
    </row>
    <row r="38" spans="4:114" ht="12.75">
      <c r="D38" s="12">
        <f t="shared" si="0"/>
        <v>0</v>
      </c>
      <c r="E38" s="12">
        <f t="shared" si="1"/>
        <v>0</v>
      </c>
      <c r="F38" t="s">
        <v>37</v>
      </c>
      <c r="G38">
        <f>$B$17</f>
        <v>0.3</v>
      </c>
      <c r="AI38" s="12">
        <f t="shared" si="2"/>
        <v>0</v>
      </c>
      <c r="AJ38" s="12">
        <f t="shared" si="3"/>
        <v>0</v>
      </c>
      <c r="AK38" t="s">
        <v>37</v>
      </c>
      <c r="AL38">
        <f>$B$17</f>
        <v>0.3</v>
      </c>
      <c r="DG38" s="12">
        <f t="shared" si="6"/>
        <v>0</v>
      </c>
      <c r="DH38" s="12">
        <f t="shared" si="7"/>
        <v>0</v>
      </c>
      <c r="DI38" t="s">
        <v>37</v>
      </c>
      <c r="DJ38">
        <f>$B$17</f>
        <v>0.3</v>
      </c>
    </row>
    <row r="39" spans="4:114" ht="12.75">
      <c r="D39" s="12">
        <f t="shared" si="0"/>
        <v>0</v>
      </c>
      <c r="E39" s="12">
        <f t="shared" si="1"/>
        <v>0</v>
      </c>
      <c r="F39" t="s">
        <v>108</v>
      </c>
      <c r="G39">
        <f>SQRT($B$18/3)</f>
        <v>0.264575131106459</v>
      </c>
      <c r="AI39" s="12">
        <f t="shared" si="2"/>
        <v>0</v>
      </c>
      <c r="AJ39" s="12">
        <f t="shared" si="3"/>
        <v>0</v>
      </c>
      <c r="AK39" t="s">
        <v>109</v>
      </c>
      <c r="AL39">
        <f>SQRT($B$18/16)</f>
        <v>0.114564392373896</v>
      </c>
      <c r="DG39" s="12">
        <f t="shared" si="6"/>
        <v>0</v>
      </c>
      <c r="DH39" s="12">
        <f t="shared" si="7"/>
        <v>0</v>
      </c>
      <c r="DI39" t="s">
        <v>110</v>
      </c>
      <c r="DJ39">
        <f>SQRT($B$18/60)</f>
        <v>0.05916079783099616</v>
      </c>
    </row>
    <row r="40" spans="4:112" ht="12.75">
      <c r="D40" s="12">
        <f t="shared" si="0"/>
        <v>0</v>
      </c>
      <c r="E40" s="12">
        <f t="shared" si="1"/>
        <v>0</v>
      </c>
      <c r="AI40" s="12">
        <f t="shared" si="2"/>
        <v>0</v>
      </c>
      <c r="AJ40" s="12">
        <f t="shared" si="3"/>
        <v>0</v>
      </c>
      <c r="DG40" s="12">
        <f t="shared" si="6"/>
        <v>0</v>
      </c>
      <c r="DH40" s="12">
        <f t="shared" si="7"/>
        <v>0</v>
      </c>
    </row>
    <row r="41" spans="4:112" ht="12.75">
      <c r="D41" s="12">
        <f t="shared" si="0"/>
        <v>0</v>
      </c>
      <c r="E41" s="12">
        <f t="shared" si="1"/>
        <v>0</v>
      </c>
      <c r="AI41" s="12">
        <f t="shared" si="2"/>
        <v>0</v>
      </c>
      <c r="AJ41" s="12">
        <f t="shared" si="3"/>
        <v>0</v>
      </c>
      <c r="DG41" s="12">
        <f t="shared" si="6"/>
        <v>0</v>
      </c>
      <c r="DH41" s="12">
        <f t="shared" si="7"/>
        <v>0</v>
      </c>
    </row>
    <row r="42" spans="4:112" ht="12.75">
      <c r="D42" s="12">
        <f t="shared" si="0"/>
        <v>0</v>
      </c>
      <c r="E42" s="12">
        <f t="shared" si="1"/>
        <v>0</v>
      </c>
      <c r="AI42" s="12">
        <f t="shared" si="2"/>
        <v>0</v>
      </c>
      <c r="AJ42" s="12">
        <f t="shared" si="3"/>
        <v>0</v>
      </c>
      <c r="DG42" s="12">
        <f t="shared" si="6"/>
        <v>0</v>
      </c>
      <c r="DH42" s="12">
        <f t="shared" si="7"/>
        <v>0</v>
      </c>
    </row>
    <row r="43" spans="4:112" ht="12.75">
      <c r="D43" s="12">
        <f t="shared" si="0"/>
        <v>0</v>
      </c>
      <c r="E43" s="12">
        <f t="shared" si="1"/>
        <v>0</v>
      </c>
      <c r="AI43" s="12">
        <f t="shared" si="2"/>
        <v>0</v>
      </c>
      <c r="AJ43" s="12">
        <f t="shared" si="3"/>
        <v>0</v>
      </c>
      <c r="DG43" s="12">
        <f t="shared" si="6"/>
        <v>0</v>
      </c>
      <c r="DH43" s="12">
        <f t="shared" si="7"/>
        <v>0</v>
      </c>
    </row>
    <row r="44" spans="4:112" ht="12.75">
      <c r="D44" s="12">
        <f t="shared" si="0"/>
        <v>0</v>
      </c>
      <c r="E44" s="12">
        <f t="shared" si="1"/>
        <v>0</v>
      </c>
      <c r="AI44" s="12">
        <f t="shared" si="2"/>
        <v>0</v>
      </c>
      <c r="AJ44" s="12">
        <f t="shared" si="3"/>
        <v>0</v>
      </c>
      <c r="DG44" s="12">
        <f t="shared" si="6"/>
        <v>0</v>
      </c>
      <c r="DH44" s="12">
        <f t="shared" si="7"/>
        <v>0</v>
      </c>
    </row>
    <row r="45" spans="4:112" ht="12.75">
      <c r="D45" s="12">
        <f t="shared" si="0"/>
        <v>0</v>
      </c>
      <c r="E45" s="12">
        <f t="shared" si="1"/>
        <v>0</v>
      </c>
      <c r="AI45" s="12">
        <f t="shared" si="2"/>
        <v>0</v>
      </c>
      <c r="AJ45" s="12">
        <f t="shared" si="3"/>
        <v>0</v>
      </c>
      <c r="DG45" s="12">
        <f t="shared" si="6"/>
        <v>0</v>
      </c>
      <c r="DH45" s="12">
        <f t="shared" si="7"/>
        <v>0</v>
      </c>
    </row>
    <row r="46" spans="4:112" ht="12.75">
      <c r="D46" s="12">
        <f t="shared" si="0"/>
        <v>0</v>
      </c>
      <c r="E46" s="12">
        <f t="shared" si="1"/>
        <v>0</v>
      </c>
      <c r="AI46" s="12">
        <f t="shared" si="2"/>
        <v>0</v>
      </c>
      <c r="AJ46" s="12">
        <f t="shared" si="3"/>
        <v>0</v>
      </c>
      <c r="DG46" s="12">
        <f t="shared" si="6"/>
        <v>0</v>
      </c>
      <c r="DH46" s="12">
        <f t="shared" si="7"/>
        <v>0</v>
      </c>
    </row>
    <row r="47" spans="4:112" ht="12.75">
      <c r="D47" s="12">
        <f t="shared" si="0"/>
        <v>0</v>
      </c>
      <c r="E47" s="12">
        <f t="shared" si="1"/>
        <v>0</v>
      </c>
      <c r="AI47" s="12">
        <f t="shared" si="2"/>
        <v>0</v>
      </c>
      <c r="AJ47" s="12">
        <f t="shared" si="3"/>
        <v>0</v>
      </c>
      <c r="DG47" s="12">
        <f t="shared" si="6"/>
        <v>0</v>
      </c>
      <c r="DH47" s="12">
        <f t="shared" si="7"/>
        <v>0</v>
      </c>
    </row>
    <row r="48" spans="4:112" ht="12.75">
      <c r="D48" s="12">
        <f t="shared" si="0"/>
        <v>0</v>
      </c>
      <c r="E48" s="12">
        <f t="shared" si="1"/>
        <v>0</v>
      </c>
      <c r="AI48" s="12">
        <f t="shared" si="2"/>
        <v>0</v>
      </c>
      <c r="AJ48" s="12">
        <f t="shared" si="3"/>
        <v>0</v>
      </c>
      <c r="DG48" s="12">
        <f t="shared" si="6"/>
        <v>0</v>
      </c>
      <c r="DH48" s="12">
        <f t="shared" si="7"/>
        <v>0</v>
      </c>
    </row>
    <row r="49" spans="4:112" ht="12.75">
      <c r="D49" s="12">
        <f t="shared" si="0"/>
        <v>0</v>
      </c>
      <c r="E49" s="12">
        <f t="shared" si="1"/>
        <v>0</v>
      </c>
      <c r="AI49" s="12">
        <f t="shared" si="2"/>
        <v>0</v>
      </c>
      <c r="AJ49" s="12">
        <f t="shared" si="3"/>
        <v>0</v>
      </c>
      <c r="DG49" s="12">
        <f t="shared" si="6"/>
        <v>0</v>
      </c>
      <c r="DH49" s="12">
        <f t="shared" si="7"/>
        <v>0</v>
      </c>
    </row>
    <row r="50" spans="4:112" ht="12.75">
      <c r="D50" s="12">
        <f t="shared" si="0"/>
        <v>0</v>
      </c>
      <c r="E50" s="12">
        <f t="shared" si="1"/>
        <v>0</v>
      </c>
      <c r="AI50" s="12">
        <f t="shared" si="2"/>
        <v>0</v>
      </c>
      <c r="AJ50" s="12">
        <f t="shared" si="3"/>
        <v>0</v>
      </c>
      <c r="DG50" s="12">
        <f t="shared" si="6"/>
        <v>0</v>
      </c>
      <c r="DH50" s="12">
        <f t="shared" si="7"/>
        <v>0</v>
      </c>
    </row>
    <row r="51" spans="4:112" ht="12.75">
      <c r="D51" s="12">
        <f t="shared" si="0"/>
        <v>0</v>
      </c>
      <c r="E51" s="12">
        <f t="shared" si="1"/>
        <v>0</v>
      </c>
      <c r="AI51" s="12">
        <f t="shared" si="2"/>
        <v>0</v>
      </c>
      <c r="AJ51" s="12">
        <f t="shared" si="3"/>
        <v>0</v>
      </c>
      <c r="DG51" s="12">
        <f t="shared" si="6"/>
        <v>0</v>
      </c>
      <c r="DH51" s="12">
        <f t="shared" si="7"/>
        <v>0</v>
      </c>
    </row>
    <row r="52" spans="4:112" ht="12.75">
      <c r="D52" s="12">
        <f t="shared" si="0"/>
        <v>0</v>
      </c>
      <c r="E52" s="12">
        <f t="shared" si="1"/>
        <v>0</v>
      </c>
      <c r="AI52" s="12">
        <f t="shared" si="2"/>
        <v>0</v>
      </c>
      <c r="AJ52" s="12">
        <f t="shared" si="3"/>
        <v>0</v>
      </c>
      <c r="DG52" s="12">
        <f t="shared" si="6"/>
        <v>0</v>
      </c>
      <c r="DH52" s="12">
        <f t="shared" si="7"/>
        <v>0</v>
      </c>
    </row>
    <row r="53" spans="4:112" ht="12.75">
      <c r="D53" s="12">
        <f t="shared" si="0"/>
        <v>0</v>
      </c>
      <c r="E53" s="12">
        <f t="shared" si="1"/>
        <v>0</v>
      </c>
      <c r="AI53" s="12">
        <f t="shared" si="2"/>
        <v>0</v>
      </c>
      <c r="AJ53" s="12">
        <f t="shared" si="3"/>
        <v>0</v>
      </c>
      <c r="DG53" s="12">
        <f t="shared" si="6"/>
        <v>0</v>
      </c>
      <c r="DH53" s="12">
        <f t="shared" si="7"/>
        <v>0</v>
      </c>
    </row>
    <row r="54" spans="4:112" ht="12.75">
      <c r="D54" s="12">
        <f t="shared" si="0"/>
        <v>0</v>
      </c>
      <c r="E54" s="12">
        <f t="shared" si="1"/>
        <v>0</v>
      </c>
      <c r="AI54" s="12">
        <f t="shared" si="2"/>
        <v>0</v>
      </c>
      <c r="AJ54" s="12">
        <f t="shared" si="3"/>
        <v>0</v>
      </c>
      <c r="DG54" s="12">
        <f t="shared" si="6"/>
        <v>0</v>
      </c>
      <c r="DH54" s="12">
        <f t="shared" si="7"/>
        <v>0</v>
      </c>
    </row>
    <row r="55" spans="4:112" ht="12.75">
      <c r="D55" s="12">
        <f t="shared" si="0"/>
        <v>0</v>
      </c>
      <c r="E55" s="12">
        <f t="shared" si="1"/>
        <v>0</v>
      </c>
      <c r="AI55" s="12">
        <f t="shared" si="2"/>
        <v>0</v>
      </c>
      <c r="AJ55" s="12">
        <f t="shared" si="3"/>
        <v>0</v>
      </c>
      <c r="DG55" s="12">
        <f t="shared" si="6"/>
        <v>0</v>
      </c>
      <c r="DH55" s="12">
        <f t="shared" si="7"/>
        <v>0</v>
      </c>
    </row>
    <row r="56" spans="4:112" ht="12.75">
      <c r="D56" s="12">
        <f t="shared" si="0"/>
        <v>0</v>
      </c>
      <c r="E56" s="12">
        <f t="shared" si="1"/>
        <v>0</v>
      </c>
      <c r="AI56" s="12">
        <f t="shared" si="2"/>
        <v>0</v>
      </c>
      <c r="AJ56" s="12">
        <f t="shared" si="3"/>
        <v>0</v>
      </c>
      <c r="DG56" s="12">
        <f t="shared" si="6"/>
        <v>0</v>
      </c>
      <c r="DH56" s="12">
        <f t="shared" si="7"/>
        <v>0</v>
      </c>
    </row>
    <row r="57" spans="4:112" ht="12.75">
      <c r="D57" s="12">
        <f t="shared" si="0"/>
        <v>0</v>
      </c>
      <c r="E57" s="12">
        <f t="shared" si="1"/>
        <v>0</v>
      </c>
      <c r="AI57" s="12">
        <f t="shared" si="2"/>
        <v>0</v>
      </c>
      <c r="AJ57" s="12">
        <f t="shared" si="3"/>
        <v>0</v>
      </c>
      <c r="DG57" s="12">
        <f t="shared" si="6"/>
        <v>0</v>
      </c>
      <c r="DH57" s="12">
        <f t="shared" si="7"/>
        <v>0</v>
      </c>
    </row>
    <row r="58" spans="4:112" ht="12.75">
      <c r="D58" s="12">
        <f t="shared" si="0"/>
        <v>0</v>
      </c>
      <c r="E58" s="12">
        <f t="shared" si="1"/>
        <v>0</v>
      </c>
      <c r="AI58" s="12">
        <f t="shared" si="2"/>
        <v>0</v>
      </c>
      <c r="AJ58" s="12">
        <f t="shared" si="3"/>
        <v>0</v>
      </c>
      <c r="DG58" s="12">
        <f t="shared" si="6"/>
        <v>0</v>
      </c>
      <c r="DH58" s="12">
        <f t="shared" si="7"/>
        <v>0</v>
      </c>
    </row>
    <row r="59" spans="4:112" ht="12.75">
      <c r="D59" s="12">
        <f t="shared" si="0"/>
        <v>0</v>
      </c>
      <c r="E59" s="12">
        <f t="shared" si="1"/>
        <v>0</v>
      </c>
      <c r="AI59" s="12">
        <f t="shared" si="2"/>
        <v>0</v>
      </c>
      <c r="AJ59" s="12">
        <f t="shared" si="3"/>
        <v>0</v>
      </c>
      <c r="DG59" s="12">
        <f t="shared" si="6"/>
        <v>0</v>
      </c>
      <c r="DH59" s="12">
        <f t="shared" si="7"/>
        <v>0</v>
      </c>
    </row>
    <row r="60" spans="4:112" ht="12.75">
      <c r="D60" s="12">
        <f t="shared" si="0"/>
        <v>0</v>
      </c>
      <c r="E60" s="12">
        <f t="shared" si="1"/>
        <v>0</v>
      </c>
      <c r="AI60" s="12">
        <f t="shared" si="2"/>
        <v>0</v>
      </c>
      <c r="AJ60" s="12">
        <f t="shared" si="3"/>
        <v>0</v>
      </c>
      <c r="DG60" s="12">
        <f t="shared" si="6"/>
        <v>0</v>
      </c>
      <c r="DH60" s="12">
        <f t="shared" si="7"/>
        <v>0</v>
      </c>
    </row>
    <row r="61" spans="4:112" ht="12.75">
      <c r="D61" s="12">
        <f t="shared" si="0"/>
        <v>0</v>
      </c>
      <c r="E61" s="12">
        <f t="shared" si="1"/>
        <v>0</v>
      </c>
      <c r="AI61" s="12">
        <f t="shared" si="2"/>
        <v>0</v>
      </c>
      <c r="AJ61" s="12">
        <f t="shared" si="3"/>
        <v>0</v>
      </c>
      <c r="DG61" s="12">
        <f t="shared" si="6"/>
        <v>0</v>
      </c>
      <c r="DH61" s="12">
        <f t="shared" si="7"/>
        <v>0</v>
      </c>
    </row>
    <row r="62" spans="4:112" ht="12.75">
      <c r="D62" s="12">
        <f t="shared" si="0"/>
        <v>0</v>
      </c>
      <c r="E62" s="12">
        <f t="shared" si="1"/>
        <v>0</v>
      </c>
      <c r="AI62" s="12">
        <f t="shared" si="2"/>
        <v>0</v>
      </c>
      <c r="AJ62" s="12">
        <f t="shared" si="3"/>
        <v>0</v>
      </c>
      <c r="DG62" s="12">
        <f t="shared" si="6"/>
        <v>0</v>
      </c>
      <c r="DH62" s="12">
        <f t="shared" si="7"/>
        <v>0</v>
      </c>
    </row>
    <row r="63" spans="4:112" ht="12.75">
      <c r="D63" s="12">
        <f t="shared" si="0"/>
        <v>0</v>
      </c>
      <c r="E63" s="12">
        <f t="shared" si="1"/>
        <v>0</v>
      </c>
      <c r="AI63" s="12">
        <f t="shared" si="2"/>
        <v>0</v>
      </c>
      <c r="AJ63" s="12">
        <f t="shared" si="3"/>
        <v>0</v>
      </c>
      <c r="DG63" s="12">
        <f t="shared" si="6"/>
        <v>0</v>
      </c>
      <c r="DH63" s="12">
        <f t="shared" si="7"/>
        <v>0</v>
      </c>
    </row>
    <row r="64" spans="4:112" ht="12.75">
      <c r="D64" s="12">
        <f t="shared" si="0"/>
        <v>0</v>
      </c>
      <c r="E64" s="12">
        <f t="shared" si="1"/>
        <v>0</v>
      </c>
      <c r="AI64" s="12">
        <f t="shared" si="2"/>
        <v>0</v>
      </c>
      <c r="AJ64" s="12">
        <f t="shared" si="3"/>
        <v>0</v>
      </c>
      <c r="DG64" s="12">
        <f t="shared" si="6"/>
        <v>0</v>
      </c>
      <c r="DH64" s="12">
        <f t="shared" si="7"/>
        <v>0</v>
      </c>
    </row>
    <row r="65" spans="4:112" ht="12.75">
      <c r="D65" s="12">
        <f t="shared" si="0"/>
        <v>0</v>
      </c>
      <c r="E65" s="12">
        <f t="shared" si="1"/>
        <v>0</v>
      </c>
      <c r="AI65" s="12">
        <f t="shared" si="2"/>
        <v>0</v>
      </c>
      <c r="AJ65" s="12">
        <f t="shared" si="3"/>
        <v>0</v>
      </c>
      <c r="DG65" s="12">
        <f t="shared" si="6"/>
        <v>0</v>
      </c>
      <c r="DH65" s="12">
        <f t="shared" si="7"/>
        <v>0</v>
      </c>
    </row>
    <row r="66" spans="4:112" ht="12.75">
      <c r="D66" s="12">
        <f t="shared" si="0"/>
        <v>0</v>
      </c>
      <c r="E66" s="12">
        <f t="shared" si="1"/>
        <v>0</v>
      </c>
      <c r="AI66" s="12">
        <f t="shared" si="2"/>
        <v>0</v>
      </c>
      <c r="AJ66" s="12">
        <f t="shared" si="3"/>
        <v>0</v>
      </c>
      <c r="DG66" s="12">
        <f t="shared" si="6"/>
        <v>0</v>
      </c>
      <c r="DH66" s="12">
        <f t="shared" si="7"/>
        <v>0</v>
      </c>
    </row>
    <row r="67" spans="4:112" ht="12.75">
      <c r="D67" s="12">
        <f t="shared" si="0"/>
        <v>0</v>
      </c>
      <c r="E67" s="12">
        <f t="shared" si="1"/>
        <v>0</v>
      </c>
      <c r="AI67" s="12">
        <f t="shared" si="2"/>
        <v>0</v>
      </c>
      <c r="AJ67" s="12">
        <f t="shared" si="3"/>
        <v>0</v>
      </c>
      <c r="DG67" s="12">
        <f t="shared" si="6"/>
        <v>0</v>
      </c>
      <c r="DH67" s="12">
        <f t="shared" si="7"/>
        <v>0</v>
      </c>
    </row>
    <row r="68" spans="4:112" ht="12.75">
      <c r="D68" s="12">
        <f t="shared" si="0"/>
        <v>0</v>
      </c>
      <c r="E68" s="12">
        <f t="shared" si="1"/>
        <v>0</v>
      </c>
      <c r="AI68" s="12">
        <f t="shared" si="2"/>
        <v>0</v>
      </c>
      <c r="AJ68" s="12">
        <f t="shared" si="3"/>
        <v>0</v>
      </c>
      <c r="DG68" s="12">
        <f t="shared" si="6"/>
        <v>0</v>
      </c>
      <c r="DH68" s="12">
        <f t="shared" si="7"/>
        <v>0</v>
      </c>
    </row>
    <row r="69" spans="4:112" ht="12.75">
      <c r="D69" s="12">
        <f t="shared" si="0"/>
        <v>0</v>
      </c>
      <c r="E69" s="12">
        <f t="shared" si="1"/>
        <v>0</v>
      </c>
      <c r="AI69" s="12">
        <f t="shared" si="2"/>
        <v>0</v>
      </c>
      <c r="AJ69" s="12">
        <f t="shared" si="3"/>
        <v>0</v>
      </c>
      <c r="DG69" s="12">
        <f t="shared" si="6"/>
        <v>0</v>
      </c>
      <c r="DH69" s="12">
        <f t="shared" si="7"/>
        <v>0</v>
      </c>
    </row>
    <row r="70" spans="4:112" ht="12.75">
      <c r="D70" s="12">
        <f t="shared" si="0"/>
        <v>0</v>
      </c>
      <c r="E70" s="12">
        <f t="shared" si="1"/>
        <v>0</v>
      </c>
      <c r="AI70" s="12">
        <f t="shared" si="2"/>
        <v>0</v>
      </c>
      <c r="AJ70" s="12">
        <f t="shared" si="3"/>
        <v>0</v>
      </c>
      <c r="DG70" s="12">
        <f t="shared" si="6"/>
        <v>0</v>
      </c>
      <c r="DH70" s="12">
        <f t="shared" si="7"/>
        <v>0</v>
      </c>
    </row>
    <row r="71" spans="4:112" ht="12.75">
      <c r="D71" s="12">
        <f t="shared" si="0"/>
        <v>0</v>
      </c>
      <c r="E71" s="12">
        <f t="shared" si="1"/>
        <v>0</v>
      </c>
      <c r="AI71" s="12">
        <f t="shared" si="2"/>
        <v>0</v>
      </c>
      <c r="AJ71" s="12">
        <f t="shared" si="3"/>
        <v>0</v>
      </c>
      <c r="DG71" s="12">
        <f t="shared" si="6"/>
        <v>0</v>
      </c>
      <c r="DH71" s="12">
        <f t="shared" si="7"/>
        <v>0</v>
      </c>
    </row>
    <row r="72" spans="4:112" ht="12.75">
      <c r="D72" s="12">
        <f t="shared" si="0"/>
        <v>0</v>
      </c>
      <c r="E72" s="12">
        <f t="shared" si="1"/>
        <v>0</v>
      </c>
      <c r="AI72" s="12">
        <f t="shared" si="2"/>
        <v>0</v>
      </c>
      <c r="AJ72" s="12">
        <f t="shared" si="3"/>
        <v>0</v>
      </c>
      <c r="DG72" s="12">
        <f t="shared" si="6"/>
        <v>0</v>
      </c>
      <c r="DH72" s="12">
        <f t="shared" si="7"/>
        <v>0</v>
      </c>
    </row>
    <row r="73" spans="4:112" ht="12.75">
      <c r="D73" s="12">
        <f t="shared" si="0"/>
        <v>0</v>
      </c>
      <c r="E73" s="12">
        <f t="shared" si="1"/>
        <v>0</v>
      </c>
      <c r="AI73" s="12">
        <f t="shared" si="2"/>
        <v>0</v>
      </c>
      <c r="AJ73" s="12">
        <f t="shared" si="3"/>
        <v>0</v>
      </c>
      <c r="DG73" s="12">
        <f t="shared" si="6"/>
        <v>0</v>
      </c>
      <c r="DH73" s="12">
        <f t="shared" si="7"/>
        <v>0</v>
      </c>
    </row>
    <row r="74" spans="4:112" ht="12.75">
      <c r="D74" s="12">
        <f t="shared" si="0"/>
        <v>0</v>
      </c>
      <c r="E74" s="12">
        <f t="shared" si="1"/>
        <v>0</v>
      </c>
      <c r="AI74" s="12">
        <f t="shared" si="2"/>
        <v>0</v>
      </c>
      <c r="AJ74" s="12">
        <f t="shared" si="3"/>
        <v>0</v>
      </c>
      <c r="DG74" s="12">
        <f t="shared" si="6"/>
        <v>0</v>
      </c>
      <c r="DH74" s="12">
        <f t="shared" si="7"/>
        <v>0</v>
      </c>
    </row>
    <row r="75" spans="4:112" ht="12.75">
      <c r="D75" s="12">
        <f t="shared" si="0"/>
        <v>0</v>
      </c>
      <c r="E75" s="12">
        <f t="shared" si="1"/>
        <v>0</v>
      </c>
      <c r="AI75" s="12">
        <f t="shared" si="2"/>
        <v>0</v>
      </c>
      <c r="AJ75" s="12">
        <f t="shared" si="3"/>
        <v>0</v>
      </c>
      <c r="DG75" s="12">
        <f t="shared" si="6"/>
        <v>0</v>
      </c>
      <c r="DH75" s="12">
        <f t="shared" si="7"/>
        <v>0</v>
      </c>
    </row>
    <row r="76" spans="4:112" ht="12.75">
      <c r="D76" s="12">
        <f t="shared" si="0"/>
        <v>0</v>
      </c>
      <c r="E76" s="12">
        <f t="shared" si="1"/>
        <v>0</v>
      </c>
      <c r="AI76" s="12">
        <f t="shared" si="2"/>
        <v>0</v>
      </c>
      <c r="AJ76" s="12">
        <f t="shared" si="3"/>
        <v>0</v>
      </c>
      <c r="DG76" s="12">
        <f t="shared" si="6"/>
        <v>0</v>
      </c>
      <c r="DH76" s="12">
        <f t="shared" si="7"/>
        <v>0</v>
      </c>
    </row>
    <row r="77" spans="4:112" ht="12.75">
      <c r="D77" s="12">
        <f t="shared" si="0"/>
        <v>0</v>
      </c>
      <c r="E77" s="12">
        <f t="shared" si="1"/>
        <v>0</v>
      </c>
      <c r="AI77" s="12">
        <f t="shared" si="2"/>
        <v>0</v>
      </c>
      <c r="AJ77" s="12">
        <f t="shared" si="3"/>
        <v>0</v>
      </c>
      <c r="DG77" s="12">
        <f t="shared" si="6"/>
        <v>0</v>
      </c>
      <c r="DH77" s="12">
        <f t="shared" si="7"/>
        <v>0</v>
      </c>
    </row>
    <row r="78" spans="4:112" ht="12.75">
      <c r="D78" s="12">
        <f t="shared" si="0"/>
        <v>0</v>
      </c>
      <c r="E78" s="12">
        <f t="shared" si="1"/>
        <v>0</v>
      </c>
      <c r="AI78" s="12">
        <f t="shared" si="2"/>
        <v>0</v>
      </c>
      <c r="AJ78" s="12">
        <f t="shared" si="3"/>
        <v>0</v>
      </c>
      <c r="DG78" s="12">
        <f t="shared" si="6"/>
        <v>0</v>
      </c>
      <c r="DH78" s="12">
        <f t="shared" si="7"/>
        <v>0</v>
      </c>
    </row>
    <row r="79" spans="4:112" ht="12.75">
      <c r="D79" s="12">
        <f t="shared" si="0"/>
        <v>0</v>
      </c>
      <c r="E79" s="12">
        <f t="shared" si="1"/>
        <v>0</v>
      </c>
      <c r="AI79" s="12">
        <f t="shared" si="2"/>
        <v>0</v>
      </c>
      <c r="AJ79" s="12">
        <f t="shared" si="3"/>
        <v>0</v>
      </c>
      <c r="DG79" s="12">
        <f t="shared" si="6"/>
        <v>0</v>
      </c>
      <c r="DH79" s="12">
        <f t="shared" si="7"/>
        <v>0</v>
      </c>
    </row>
    <row r="80" spans="4:112" ht="12.75">
      <c r="D80" s="12">
        <f t="shared" si="0"/>
        <v>0</v>
      </c>
      <c r="E80" s="12">
        <f t="shared" si="1"/>
        <v>0</v>
      </c>
      <c r="AI80" s="12">
        <f t="shared" si="2"/>
        <v>0</v>
      </c>
      <c r="AJ80" s="12">
        <f t="shared" si="3"/>
        <v>0</v>
      </c>
      <c r="DG80" s="12">
        <f t="shared" si="6"/>
        <v>0</v>
      </c>
      <c r="DH80" s="12">
        <f t="shared" si="7"/>
        <v>0</v>
      </c>
    </row>
    <row r="81" spans="4:112" ht="12.75">
      <c r="D81" s="12">
        <f t="shared" si="0"/>
        <v>0</v>
      </c>
      <c r="E81" s="12">
        <f t="shared" si="1"/>
        <v>0</v>
      </c>
      <c r="AI81" s="12">
        <f t="shared" si="2"/>
        <v>0</v>
      </c>
      <c r="AJ81" s="12">
        <f t="shared" si="3"/>
        <v>0</v>
      </c>
      <c r="DG81" s="12">
        <f t="shared" si="6"/>
        <v>0</v>
      </c>
      <c r="DH81" s="12">
        <f t="shared" si="7"/>
        <v>0</v>
      </c>
    </row>
    <row r="82" spans="4:112" ht="12.75">
      <c r="D82" s="12">
        <f t="shared" si="0"/>
        <v>0</v>
      </c>
      <c r="E82" s="12">
        <f t="shared" si="1"/>
        <v>0</v>
      </c>
      <c r="AI82" s="12">
        <f t="shared" si="2"/>
        <v>0</v>
      </c>
      <c r="AJ82" s="12">
        <f t="shared" si="3"/>
        <v>0</v>
      </c>
      <c r="DG82" s="12">
        <f t="shared" si="6"/>
        <v>0</v>
      </c>
      <c r="DH82" s="12">
        <f t="shared" si="7"/>
        <v>0</v>
      </c>
    </row>
    <row r="83" spans="4:112" ht="12.75">
      <c r="D83" s="12">
        <f t="shared" si="0"/>
        <v>0</v>
      </c>
      <c r="E83" s="12">
        <f t="shared" si="1"/>
        <v>0</v>
      </c>
      <c r="AI83" s="12">
        <f t="shared" si="2"/>
        <v>0</v>
      </c>
      <c r="AJ83" s="12">
        <f t="shared" si="3"/>
        <v>0</v>
      </c>
      <c r="DG83" s="12">
        <f t="shared" si="6"/>
        <v>0</v>
      </c>
      <c r="DH83" s="12">
        <f t="shared" si="7"/>
        <v>0</v>
      </c>
    </row>
    <row r="84" spans="4:112" ht="12.75">
      <c r="D84" s="12">
        <f t="shared" si="0"/>
        <v>0</v>
      </c>
      <c r="E84" s="12">
        <f t="shared" si="1"/>
        <v>0</v>
      </c>
      <c r="AI84" s="12">
        <f t="shared" si="2"/>
        <v>0</v>
      </c>
      <c r="AJ84" s="12">
        <f t="shared" si="3"/>
        <v>0</v>
      </c>
      <c r="DG84" s="12">
        <f t="shared" si="6"/>
        <v>0</v>
      </c>
      <c r="DH84" s="12">
        <f t="shared" si="7"/>
        <v>0</v>
      </c>
    </row>
    <row r="85" spans="4:112" ht="12.75">
      <c r="D85" s="12">
        <f t="shared" si="0"/>
        <v>0</v>
      </c>
      <c r="E85" s="12">
        <f t="shared" si="1"/>
        <v>0</v>
      </c>
      <c r="AI85" s="12">
        <f t="shared" si="2"/>
        <v>0</v>
      </c>
      <c r="AJ85" s="12">
        <f t="shared" si="3"/>
        <v>0</v>
      </c>
      <c r="DG85" s="12">
        <f t="shared" si="6"/>
        <v>0</v>
      </c>
      <c r="DH85" s="12">
        <f t="shared" si="7"/>
        <v>0</v>
      </c>
    </row>
    <row r="86" spans="4:112" ht="12.75">
      <c r="D86" s="12">
        <f t="shared" si="0"/>
        <v>0</v>
      </c>
      <c r="E86" s="12">
        <f t="shared" si="1"/>
        <v>0</v>
      </c>
      <c r="AI86" s="12">
        <f t="shared" si="2"/>
        <v>0</v>
      </c>
      <c r="AJ86" s="12">
        <f t="shared" si="3"/>
        <v>0</v>
      </c>
      <c r="DG86" s="12">
        <f t="shared" si="6"/>
        <v>0</v>
      </c>
      <c r="DH86" s="12">
        <f t="shared" si="7"/>
        <v>0</v>
      </c>
    </row>
    <row r="87" spans="4:112" ht="12.75">
      <c r="D87" s="12">
        <f aca="true" t="shared" si="15" ref="D87:D150">SUM(A87:C87)</f>
        <v>0</v>
      </c>
      <c r="E87" s="12">
        <f aca="true" t="shared" si="16" ref="E87:E150">D87/3</f>
        <v>0</v>
      </c>
      <c r="AI87" s="12">
        <f aca="true" t="shared" si="17" ref="AI87:AI150">SUM(S87:AH87)</f>
        <v>0</v>
      </c>
      <c r="AJ87" s="12">
        <f aca="true" t="shared" si="18" ref="AJ87:AJ150">AI87/16</f>
        <v>0</v>
      </c>
      <c r="DG87" s="12">
        <f aca="true" t="shared" si="19" ref="DG87:DG150">SUM(AY87:DF87)</f>
        <v>0</v>
      </c>
      <c r="DH87" s="12">
        <f aca="true" t="shared" si="20" ref="DH87:DH150">DG87/60</f>
        <v>0</v>
      </c>
    </row>
    <row r="88" spans="4:112" ht="12.75">
      <c r="D88" s="12">
        <f t="shared" si="15"/>
        <v>0</v>
      </c>
      <c r="E88" s="12">
        <f t="shared" si="16"/>
        <v>0</v>
      </c>
      <c r="AI88" s="12">
        <f t="shared" si="17"/>
        <v>0</v>
      </c>
      <c r="AJ88" s="12">
        <f t="shared" si="18"/>
        <v>0</v>
      </c>
      <c r="DG88" s="12">
        <f t="shared" si="19"/>
        <v>0</v>
      </c>
      <c r="DH88" s="12">
        <f t="shared" si="20"/>
        <v>0</v>
      </c>
    </row>
    <row r="89" spans="4:112" ht="12.75">
      <c r="D89" s="12">
        <f t="shared" si="15"/>
        <v>0</v>
      </c>
      <c r="E89" s="12">
        <f t="shared" si="16"/>
        <v>0</v>
      </c>
      <c r="AI89" s="12">
        <f t="shared" si="17"/>
        <v>0</v>
      </c>
      <c r="AJ89" s="12">
        <f t="shared" si="18"/>
        <v>0</v>
      </c>
      <c r="DG89" s="12">
        <f t="shared" si="19"/>
        <v>0</v>
      </c>
      <c r="DH89" s="12">
        <f t="shared" si="20"/>
        <v>0</v>
      </c>
    </row>
    <row r="90" spans="4:112" ht="12.75">
      <c r="D90" s="12">
        <f t="shared" si="15"/>
        <v>0</v>
      </c>
      <c r="E90" s="12">
        <f t="shared" si="16"/>
        <v>0</v>
      </c>
      <c r="AI90" s="12">
        <f t="shared" si="17"/>
        <v>0</v>
      </c>
      <c r="AJ90" s="12">
        <f t="shared" si="18"/>
        <v>0</v>
      </c>
      <c r="DG90" s="12">
        <f t="shared" si="19"/>
        <v>0</v>
      </c>
      <c r="DH90" s="12">
        <f t="shared" si="20"/>
        <v>0</v>
      </c>
    </row>
    <row r="91" spans="4:112" ht="12.75">
      <c r="D91" s="12">
        <f t="shared" si="15"/>
        <v>0</v>
      </c>
      <c r="E91" s="12">
        <f t="shared" si="16"/>
        <v>0</v>
      </c>
      <c r="AI91" s="12">
        <f t="shared" si="17"/>
        <v>0</v>
      </c>
      <c r="AJ91" s="12">
        <f t="shared" si="18"/>
        <v>0</v>
      </c>
      <c r="DG91" s="12">
        <f t="shared" si="19"/>
        <v>0</v>
      </c>
      <c r="DH91" s="12">
        <f t="shared" si="20"/>
        <v>0</v>
      </c>
    </row>
    <row r="92" spans="4:112" ht="12.75">
      <c r="D92" s="12">
        <f t="shared" si="15"/>
        <v>0</v>
      </c>
      <c r="E92" s="12">
        <f t="shared" si="16"/>
        <v>0</v>
      </c>
      <c r="AI92" s="12">
        <f t="shared" si="17"/>
        <v>0</v>
      </c>
      <c r="AJ92" s="12">
        <f t="shared" si="18"/>
        <v>0</v>
      </c>
      <c r="DG92" s="12">
        <f t="shared" si="19"/>
        <v>0</v>
      </c>
      <c r="DH92" s="12">
        <f t="shared" si="20"/>
        <v>0</v>
      </c>
    </row>
    <row r="93" spans="4:112" ht="12.75">
      <c r="D93" s="12">
        <f t="shared" si="15"/>
        <v>0</v>
      </c>
      <c r="E93" s="12">
        <f t="shared" si="16"/>
        <v>0</v>
      </c>
      <c r="AI93" s="12">
        <f t="shared" si="17"/>
        <v>0</v>
      </c>
      <c r="AJ93" s="12">
        <f t="shared" si="18"/>
        <v>0</v>
      </c>
      <c r="DG93" s="12">
        <f t="shared" si="19"/>
        <v>0</v>
      </c>
      <c r="DH93" s="12">
        <f t="shared" si="20"/>
        <v>0</v>
      </c>
    </row>
    <row r="94" spans="4:112" ht="12.75">
      <c r="D94" s="12">
        <f t="shared" si="15"/>
        <v>0</v>
      </c>
      <c r="E94" s="12">
        <f t="shared" si="16"/>
        <v>0</v>
      </c>
      <c r="AI94" s="12">
        <f t="shared" si="17"/>
        <v>0</v>
      </c>
      <c r="AJ94" s="12">
        <f t="shared" si="18"/>
        <v>0</v>
      </c>
      <c r="DG94" s="12">
        <f t="shared" si="19"/>
        <v>0</v>
      </c>
      <c r="DH94" s="12">
        <f t="shared" si="20"/>
        <v>0</v>
      </c>
    </row>
    <row r="95" spans="4:112" ht="12.75">
      <c r="D95" s="12">
        <f t="shared" si="15"/>
        <v>0</v>
      </c>
      <c r="E95" s="12">
        <f t="shared" si="16"/>
        <v>0</v>
      </c>
      <c r="AI95" s="12">
        <f t="shared" si="17"/>
        <v>0</v>
      </c>
      <c r="AJ95" s="12">
        <f t="shared" si="18"/>
        <v>0</v>
      </c>
      <c r="DG95" s="12">
        <f t="shared" si="19"/>
        <v>0</v>
      </c>
      <c r="DH95" s="12">
        <f t="shared" si="20"/>
        <v>0</v>
      </c>
    </row>
    <row r="96" spans="4:112" ht="12.75">
      <c r="D96" s="12">
        <f t="shared" si="15"/>
        <v>0</v>
      </c>
      <c r="E96" s="12">
        <f t="shared" si="16"/>
        <v>0</v>
      </c>
      <c r="AI96" s="12">
        <f t="shared" si="17"/>
        <v>0</v>
      </c>
      <c r="AJ96" s="12">
        <f t="shared" si="18"/>
        <v>0</v>
      </c>
      <c r="DG96" s="12">
        <f t="shared" si="19"/>
        <v>0</v>
      </c>
      <c r="DH96" s="12">
        <f t="shared" si="20"/>
        <v>0</v>
      </c>
    </row>
    <row r="97" spans="4:112" ht="12.75">
      <c r="D97" s="12">
        <f t="shared" si="15"/>
        <v>0</v>
      </c>
      <c r="E97" s="12">
        <f t="shared" si="16"/>
        <v>0</v>
      </c>
      <c r="AI97" s="12">
        <f t="shared" si="17"/>
        <v>0</v>
      </c>
      <c r="AJ97" s="12">
        <f t="shared" si="18"/>
        <v>0</v>
      </c>
      <c r="DG97" s="12">
        <f t="shared" si="19"/>
        <v>0</v>
      </c>
      <c r="DH97" s="12">
        <f t="shared" si="20"/>
        <v>0</v>
      </c>
    </row>
    <row r="98" spans="4:112" ht="12.75">
      <c r="D98" s="12">
        <f t="shared" si="15"/>
        <v>0</v>
      </c>
      <c r="E98" s="12">
        <f t="shared" si="16"/>
        <v>0</v>
      </c>
      <c r="AI98" s="12">
        <f t="shared" si="17"/>
        <v>0</v>
      </c>
      <c r="AJ98" s="12">
        <f t="shared" si="18"/>
        <v>0</v>
      </c>
      <c r="DG98" s="12">
        <f t="shared" si="19"/>
        <v>0</v>
      </c>
      <c r="DH98" s="12">
        <f t="shared" si="20"/>
        <v>0</v>
      </c>
    </row>
    <row r="99" spans="4:112" ht="12.75">
      <c r="D99" s="12">
        <f t="shared" si="15"/>
        <v>0</v>
      </c>
      <c r="E99" s="12">
        <f t="shared" si="16"/>
        <v>0</v>
      </c>
      <c r="AI99" s="12">
        <f t="shared" si="17"/>
        <v>0</v>
      </c>
      <c r="AJ99" s="12">
        <f t="shared" si="18"/>
        <v>0</v>
      </c>
      <c r="DG99" s="12">
        <f t="shared" si="19"/>
        <v>0</v>
      </c>
      <c r="DH99" s="12">
        <f t="shared" si="20"/>
        <v>0</v>
      </c>
    </row>
    <row r="100" spans="4:112" ht="12.75">
      <c r="D100" s="12">
        <f t="shared" si="15"/>
        <v>0</v>
      </c>
      <c r="E100" s="12">
        <f t="shared" si="16"/>
        <v>0</v>
      </c>
      <c r="AI100" s="12">
        <f t="shared" si="17"/>
        <v>0</v>
      </c>
      <c r="AJ100" s="12">
        <f t="shared" si="18"/>
        <v>0</v>
      </c>
      <c r="DG100" s="12">
        <f t="shared" si="19"/>
        <v>0</v>
      </c>
      <c r="DH100" s="12">
        <f t="shared" si="20"/>
        <v>0</v>
      </c>
    </row>
    <row r="101" spans="4:112" ht="12.75">
      <c r="D101" s="12">
        <f t="shared" si="15"/>
        <v>0</v>
      </c>
      <c r="E101" s="12">
        <f t="shared" si="16"/>
        <v>0</v>
      </c>
      <c r="AI101" s="12">
        <f t="shared" si="17"/>
        <v>0</v>
      </c>
      <c r="AJ101" s="12">
        <f t="shared" si="18"/>
        <v>0</v>
      </c>
      <c r="DG101" s="12">
        <f t="shared" si="19"/>
        <v>0</v>
      </c>
      <c r="DH101" s="12">
        <f t="shared" si="20"/>
        <v>0</v>
      </c>
    </row>
    <row r="102" spans="4:112" ht="12.75">
      <c r="D102" s="12">
        <f t="shared" si="15"/>
        <v>0</v>
      </c>
      <c r="E102" s="12">
        <f t="shared" si="16"/>
        <v>0</v>
      </c>
      <c r="AI102" s="12">
        <f t="shared" si="17"/>
        <v>0</v>
      </c>
      <c r="AJ102" s="12">
        <f t="shared" si="18"/>
        <v>0</v>
      </c>
      <c r="DG102" s="12">
        <f t="shared" si="19"/>
        <v>0</v>
      </c>
      <c r="DH102" s="12">
        <f t="shared" si="20"/>
        <v>0</v>
      </c>
    </row>
    <row r="103" spans="4:112" ht="12.75">
      <c r="D103" s="12">
        <f t="shared" si="15"/>
        <v>0</v>
      </c>
      <c r="E103" s="12">
        <f t="shared" si="16"/>
        <v>0</v>
      </c>
      <c r="AI103" s="12">
        <f t="shared" si="17"/>
        <v>0</v>
      </c>
      <c r="AJ103" s="12">
        <f t="shared" si="18"/>
        <v>0</v>
      </c>
      <c r="DG103" s="12">
        <f t="shared" si="19"/>
        <v>0</v>
      </c>
      <c r="DH103" s="12">
        <f t="shared" si="20"/>
        <v>0</v>
      </c>
    </row>
    <row r="104" spans="4:112" ht="12.75">
      <c r="D104" s="12">
        <f t="shared" si="15"/>
        <v>0</v>
      </c>
      <c r="E104" s="12">
        <f t="shared" si="16"/>
        <v>0</v>
      </c>
      <c r="AI104" s="12">
        <f t="shared" si="17"/>
        <v>0</v>
      </c>
      <c r="AJ104" s="12">
        <f t="shared" si="18"/>
        <v>0</v>
      </c>
      <c r="DG104" s="12">
        <f t="shared" si="19"/>
        <v>0</v>
      </c>
      <c r="DH104" s="12">
        <f t="shared" si="20"/>
        <v>0</v>
      </c>
    </row>
    <row r="105" spans="4:112" ht="12.75">
      <c r="D105" s="12">
        <f t="shared" si="15"/>
        <v>0</v>
      </c>
      <c r="E105" s="12">
        <f t="shared" si="16"/>
        <v>0</v>
      </c>
      <c r="AI105" s="12">
        <f t="shared" si="17"/>
        <v>0</v>
      </c>
      <c r="AJ105" s="12">
        <f t="shared" si="18"/>
        <v>0</v>
      </c>
      <c r="DG105" s="12">
        <f t="shared" si="19"/>
        <v>0</v>
      </c>
      <c r="DH105" s="12">
        <f t="shared" si="20"/>
        <v>0</v>
      </c>
    </row>
    <row r="106" spans="4:112" ht="12.75">
      <c r="D106" s="12">
        <f t="shared" si="15"/>
        <v>0</v>
      </c>
      <c r="E106" s="12">
        <f t="shared" si="16"/>
        <v>0</v>
      </c>
      <c r="AI106" s="12">
        <f t="shared" si="17"/>
        <v>0</v>
      </c>
      <c r="AJ106" s="12">
        <f t="shared" si="18"/>
        <v>0</v>
      </c>
      <c r="DG106" s="12">
        <f t="shared" si="19"/>
        <v>0</v>
      </c>
      <c r="DH106" s="12">
        <f t="shared" si="20"/>
        <v>0</v>
      </c>
    </row>
    <row r="107" spans="4:112" ht="12.75">
      <c r="D107" s="12">
        <f t="shared" si="15"/>
        <v>0</v>
      </c>
      <c r="E107" s="12">
        <f t="shared" si="16"/>
        <v>0</v>
      </c>
      <c r="AI107" s="12">
        <f t="shared" si="17"/>
        <v>0</v>
      </c>
      <c r="AJ107" s="12">
        <f t="shared" si="18"/>
        <v>0</v>
      </c>
      <c r="DG107" s="12">
        <f t="shared" si="19"/>
        <v>0</v>
      </c>
      <c r="DH107" s="12">
        <f t="shared" si="20"/>
        <v>0</v>
      </c>
    </row>
    <row r="108" spans="4:112" ht="12.75">
      <c r="D108" s="12">
        <f t="shared" si="15"/>
        <v>0</v>
      </c>
      <c r="E108" s="12">
        <f t="shared" si="16"/>
        <v>0</v>
      </c>
      <c r="AI108" s="12">
        <f t="shared" si="17"/>
        <v>0</v>
      </c>
      <c r="AJ108" s="12">
        <f t="shared" si="18"/>
        <v>0</v>
      </c>
      <c r="DG108" s="12">
        <f t="shared" si="19"/>
        <v>0</v>
      </c>
      <c r="DH108" s="12">
        <f t="shared" si="20"/>
        <v>0</v>
      </c>
    </row>
    <row r="109" spans="4:112" ht="12.75">
      <c r="D109" s="12">
        <f t="shared" si="15"/>
        <v>0</v>
      </c>
      <c r="E109" s="12">
        <f t="shared" si="16"/>
        <v>0</v>
      </c>
      <c r="AI109" s="12">
        <f t="shared" si="17"/>
        <v>0</v>
      </c>
      <c r="AJ109" s="12">
        <f t="shared" si="18"/>
        <v>0</v>
      </c>
      <c r="DG109" s="12">
        <f t="shared" si="19"/>
        <v>0</v>
      </c>
      <c r="DH109" s="12">
        <f t="shared" si="20"/>
        <v>0</v>
      </c>
    </row>
    <row r="110" spans="4:112" ht="12.75">
      <c r="D110" s="12">
        <f t="shared" si="15"/>
        <v>0</v>
      </c>
      <c r="E110" s="12">
        <f t="shared" si="16"/>
        <v>0</v>
      </c>
      <c r="AI110" s="12">
        <f t="shared" si="17"/>
        <v>0</v>
      </c>
      <c r="AJ110" s="12">
        <f t="shared" si="18"/>
        <v>0</v>
      </c>
      <c r="DG110" s="12">
        <f t="shared" si="19"/>
        <v>0</v>
      </c>
      <c r="DH110" s="12">
        <f t="shared" si="20"/>
        <v>0</v>
      </c>
    </row>
    <row r="111" spans="4:112" ht="12.75">
      <c r="D111" s="12">
        <f t="shared" si="15"/>
        <v>0</v>
      </c>
      <c r="E111" s="12">
        <f t="shared" si="16"/>
        <v>0</v>
      </c>
      <c r="AI111" s="12">
        <f t="shared" si="17"/>
        <v>0</v>
      </c>
      <c r="AJ111" s="12">
        <f t="shared" si="18"/>
        <v>0</v>
      </c>
      <c r="DG111" s="12">
        <f t="shared" si="19"/>
        <v>0</v>
      </c>
      <c r="DH111" s="12">
        <f t="shared" si="20"/>
        <v>0</v>
      </c>
    </row>
    <row r="112" spans="4:112" ht="12.75">
      <c r="D112" s="12">
        <f t="shared" si="15"/>
        <v>0</v>
      </c>
      <c r="E112" s="12">
        <f t="shared" si="16"/>
        <v>0</v>
      </c>
      <c r="AI112" s="12">
        <f t="shared" si="17"/>
        <v>0</v>
      </c>
      <c r="AJ112" s="12">
        <f t="shared" si="18"/>
        <v>0</v>
      </c>
      <c r="DG112" s="12">
        <f t="shared" si="19"/>
        <v>0</v>
      </c>
      <c r="DH112" s="12">
        <f t="shared" si="20"/>
        <v>0</v>
      </c>
    </row>
    <row r="113" spans="4:112" ht="12.75">
      <c r="D113" s="12">
        <f t="shared" si="15"/>
        <v>0</v>
      </c>
      <c r="E113" s="12">
        <f t="shared" si="16"/>
        <v>0</v>
      </c>
      <c r="AI113" s="12">
        <f t="shared" si="17"/>
        <v>0</v>
      </c>
      <c r="AJ113" s="12">
        <f t="shared" si="18"/>
        <v>0</v>
      </c>
      <c r="DG113" s="12">
        <f t="shared" si="19"/>
        <v>0</v>
      </c>
      <c r="DH113" s="12">
        <f t="shared" si="20"/>
        <v>0</v>
      </c>
    </row>
    <row r="114" spans="4:112" ht="12.75">
      <c r="D114" s="12">
        <f t="shared" si="15"/>
        <v>0</v>
      </c>
      <c r="E114" s="12">
        <f t="shared" si="16"/>
        <v>0</v>
      </c>
      <c r="AI114" s="12">
        <f t="shared" si="17"/>
        <v>0</v>
      </c>
      <c r="AJ114" s="12">
        <f t="shared" si="18"/>
        <v>0</v>
      </c>
      <c r="DG114" s="12">
        <f t="shared" si="19"/>
        <v>0</v>
      </c>
      <c r="DH114" s="12">
        <f t="shared" si="20"/>
        <v>0</v>
      </c>
    </row>
    <row r="115" spans="4:112" ht="12.75">
      <c r="D115" s="12">
        <f t="shared" si="15"/>
        <v>0</v>
      </c>
      <c r="E115" s="12">
        <f t="shared" si="16"/>
        <v>0</v>
      </c>
      <c r="AI115" s="12">
        <f t="shared" si="17"/>
        <v>0</v>
      </c>
      <c r="AJ115" s="12">
        <f t="shared" si="18"/>
        <v>0</v>
      </c>
      <c r="DG115" s="12">
        <f t="shared" si="19"/>
        <v>0</v>
      </c>
      <c r="DH115" s="12">
        <f t="shared" si="20"/>
        <v>0</v>
      </c>
    </row>
    <row r="116" spans="4:112" ht="12.75">
      <c r="D116" s="12">
        <f t="shared" si="15"/>
        <v>0</v>
      </c>
      <c r="E116" s="12">
        <f t="shared" si="16"/>
        <v>0</v>
      </c>
      <c r="AI116" s="12">
        <f t="shared" si="17"/>
        <v>0</v>
      </c>
      <c r="AJ116" s="12">
        <f t="shared" si="18"/>
        <v>0</v>
      </c>
      <c r="DG116" s="12">
        <f t="shared" si="19"/>
        <v>0</v>
      </c>
      <c r="DH116" s="12">
        <f t="shared" si="20"/>
        <v>0</v>
      </c>
    </row>
    <row r="117" spans="4:112" ht="12.75">
      <c r="D117" s="12">
        <f t="shared" si="15"/>
        <v>0</v>
      </c>
      <c r="E117" s="12">
        <f t="shared" si="16"/>
        <v>0</v>
      </c>
      <c r="AI117" s="12">
        <f t="shared" si="17"/>
        <v>0</v>
      </c>
      <c r="AJ117" s="12">
        <f t="shared" si="18"/>
        <v>0</v>
      </c>
      <c r="DG117" s="12">
        <f t="shared" si="19"/>
        <v>0</v>
      </c>
      <c r="DH117" s="12">
        <f t="shared" si="20"/>
        <v>0</v>
      </c>
    </row>
    <row r="118" spans="4:112" ht="12.75">
      <c r="D118" s="12">
        <f t="shared" si="15"/>
        <v>0</v>
      </c>
      <c r="E118" s="12">
        <f t="shared" si="16"/>
        <v>0</v>
      </c>
      <c r="AI118" s="12">
        <f t="shared" si="17"/>
        <v>0</v>
      </c>
      <c r="AJ118" s="12">
        <f t="shared" si="18"/>
        <v>0</v>
      </c>
      <c r="DG118" s="12">
        <f t="shared" si="19"/>
        <v>0</v>
      </c>
      <c r="DH118" s="12">
        <f t="shared" si="20"/>
        <v>0</v>
      </c>
    </row>
    <row r="119" spans="4:112" ht="12.75">
      <c r="D119" s="12">
        <f t="shared" si="15"/>
        <v>0</v>
      </c>
      <c r="E119" s="12">
        <f t="shared" si="16"/>
        <v>0</v>
      </c>
      <c r="AI119" s="12">
        <f t="shared" si="17"/>
        <v>0</v>
      </c>
      <c r="AJ119" s="12">
        <f t="shared" si="18"/>
        <v>0</v>
      </c>
      <c r="DG119" s="12">
        <f t="shared" si="19"/>
        <v>0</v>
      </c>
      <c r="DH119" s="12">
        <f t="shared" si="20"/>
        <v>0</v>
      </c>
    </row>
    <row r="120" spans="4:112" ht="12.75">
      <c r="D120" s="12">
        <f t="shared" si="15"/>
        <v>0</v>
      </c>
      <c r="E120" s="12">
        <f t="shared" si="16"/>
        <v>0</v>
      </c>
      <c r="AI120" s="12">
        <f t="shared" si="17"/>
        <v>0</v>
      </c>
      <c r="AJ120" s="12">
        <f t="shared" si="18"/>
        <v>0</v>
      </c>
      <c r="DG120" s="12">
        <f t="shared" si="19"/>
        <v>0</v>
      </c>
      <c r="DH120" s="12">
        <f t="shared" si="20"/>
        <v>0</v>
      </c>
    </row>
    <row r="121" spans="4:112" ht="12.75">
      <c r="D121" s="12">
        <f t="shared" si="15"/>
        <v>0</v>
      </c>
      <c r="E121" s="12">
        <f t="shared" si="16"/>
        <v>0</v>
      </c>
      <c r="AI121" s="12">
        <f t="shared" si="17"/>
        <v>0</v>
      </c>
      <c r="AJ121" s="12">
        <f t="shared" si="18"/>
        <v>0</v>
      </c>
      <c r="DG121" s="12">
        <f t="shared" si="19"/>
        <v>0</v>
      </c>
      <c r="DH121" s="12">
        <f t="shared" si="20"/>
        <v>0</v>
      </c>
    </row>
    <row r="122" spans="4:112" ht="12.75">
      <c r="D122" s="12">
        <f t="shared" si="15"/>
        <v>0</v>
      </c>
      <c r="E122" s="12">
        <f t="shared" si="16"/>
        <v>0</v>
      </c>
      <c r="AI122" s="12">
        <f t="shared" si="17"/>
        <v>0</v>
      </c>
      <c r="AJ122" s="12">
        <f t="shared" si="18"/>
        <v>0</v>
      </c>
      <c r="DG122" s="12">
        <f t="shared" si="19"/>
        <v>0</v>
      </c>
      <c r="DH122" s="12">
        <f t="shared" si="20"/>
        <v>0</v>
      </c>
    </row>
    <row r="123" spans="4:112" ht="12.75">
      <c r="D123" s="12">
        <f t="shared" si="15"/>
        <v>0</v>
      </c>
      <c r="E123" s="12">
        <f t="shared" si="16"/>
        <v>0</v>
      </c>
      <c r="AI123" s="12">
        <f t="shared" si="17"/>
        <v>0</v>
      </c>
      <c r="AJ123" s="12">
        <f t="shared" si="18"/>
        <v>0</v>
      </c>
      <c r="DG123" s="12">
        <f t="shared" si="19"/>
        <v>0</v>
      </c>
      <c r="DH123" s="12">
        <f t="shared" si="20"/>
        <v>0</v>
      </c>
    </row>
    <row r="124" spans="4:112" ht="12.75">
      <c r="D124" s="12">
        <f t="shared" si="15"/>
        <v>0</v>
      </c>
      <c r="E124" s="12">
        <f t="shared" si="16"/>
        <v>0</v>
      </c>
      <c r="AI124" s="12">
        <f t="shared" si="17"/>
        <v>0</v>
      </c>
      <c r="AJ124" s="12">
        <f t="shared" si="18"/>
        <v>0</v>
      </c>
      <c r="DG124" s="12">
        <f t="shared" si="19"/>
        <v>0</v>
      </c>
      <c r="DH124" s="12">
        <f t="shared" si="20"/>
        <v>0</v>
      </c>
    </row>
    <row r="125" spans="4:112" ht="12.75">
      <c r="D125" s="12">
        <f t="shared" si="15"/>
        <v>0</v>
      </c>
      <c r="E125" s="12">
        <f t="shared" si="16"/>
        <v>0</v>
      </c>
      <c r="AI125" s="12">
        <f t="shared" si="17"/>
        <v>0</v>
      </c>
      <c r="AJ125" s="12">
        <f t="shared" si="18"/>
        <v>0</v>
      </c>
      <c r="DG125" s="12">
        <f t="shared" si="19"/>
        <v>0</v>
      </c>
      <c r="DH125" s="12">
        <f t="shared" si="20"/>
        <v>0</v>
      </c>
    </row>
    <row r="126" spans="4:112" ht="12.75">
      <c r="D126" s="12">
        <f t="shared" si="15"/>
        <v>0</v>
      </c>
      <c r="E126" s="12">
        <f t="shared" si="16"/>
        <v>0</v>
      </c>
      <c r="AI126" s="12">
        <f t="shared" si="17"/>
        <v>0</v>
      </c>
      <c r="AJ126" s="12">
        <f t="shared" si="18"/>
        <v>0</v>
      </c>
      <c r="DG126" s="12">
        <f t="shared" si="19"/>
        <v>0</v>
      </c>
      <c r="DH126" s="12">
        <f t="shared" si="20"/>
        <v>0</v>
      </c>
    </row>
    <row r="127" spans="4:112" ht="12.75">
      <c r="D127" s="12">
        <f t="shared" si="15"/>
        <v>0</v>
      </c>
      <c r="E127" s="12">
        <f t="shared" si="16"/>
        <v>0</v>
      </c>
      <c r="AI127" s="12">
        <f t="shared" si="17"/>
        <v>0</v>
      </c>
      <c r="AJ127" s="12">
        <f t="shared" si="18"/>
        <v>0</v>
      </c>
      <c r="DG127" s="12">
        <f t="shared" si="19"/>
        <v>0</v>
      </c>
      <c r="DH127" s="12">
        <f t="shared" si="20"/>
        <v>0</v>
      </c>
    </row>
    <row r="128" spans="4:112" ht="12.75">
      <c r="D128" s="12">
        <f t="shared" si="15"/>
        <v>0</v>
      </c>
      <c r="E128" s="12">
        <f t="shared" si="16"/>
        <v>0</v>
      </c>
      <c r="AI128" s="12">
        <f t="shared" si="17"/>
        <v>0</v>
      </c>
      <c r="AJ128" s="12">
        <f t="shared" si="18"/>
        <v>0</v>
      </c>
      <c r="DG128" s="12">
        <f t="shared" si="19"/>
        <v>0</v>
      </c>
      <c r="DH128" s="12">
        <f t="shared" si="20"/>
        <v>0</v>
      </c>
    </row>
    <row r="129" spans="4:112" ht="12.75">
      <c r="D129" s="12">
        <f t="shared" si="15"/>
        <v>0</v>
      </c>
      <c r="E129" s="12">
        <f t="shared" si="16"/>
        <v>0</v>
      </c>
      <c r="AI129" s="12">
        <f t="shared" si="17"/>
        <v>0</v>
      </c>
      <c r="AJ129" s="12">
        <f t="shared" si="18"/>
        <v>0</v>
      </c>
      <c r="DG129" s="12">
        <f t="shared" si="19"/>
        <v>0</v>
      </c>
      <c r="DH129" s="12">
        <f t="shared" si="20"/>
        <v>0</v>
      </c>
    </row>
    <row r="130" spans="4:112" ht="12.75">
      <c r="D130" s="12">
        <f t="shared" si="15"/>
        <v>0</v>
      </c>
      <c r="E130" s="12">
        <f t="shared" si="16"/>
        <v>0</v>
      </c>
      <c r="AI130" s="12">
        <f t="shared" si="17"/>
        <v>0</v>
      </c>
      <c r="AJ130" s="12">
        <f t="shared" si="18"/>
        <v>0</v>
      </c>
      <c r="DG130" s="12">
        <f t="shared" si="19"/>
        <v>0</v>
      </c>
      <c r="DH130" s="12">
        <f t="shared" si="20"/>
        <v>0</v>
      </c>
    </row>
    <row r="131" spans="4:112" ht="12.75">
      <c r="D131" s="12">
        <f t="shared" si="15"/>
        <v>0</v>
      </c>
      <c r="E131" s="12">
        <f t="shared" si="16"/>
        <v>0</v>
      </c>
      <c r="AI131" s="12">
        <f t="shared" si="17"/>
        <v>0</v>
      </c>
      <c r="AJ131" s="12">
        <f t="shared" si="18"/>
        <v>0</v>
      </c>
      <c r="DG131" s="12">
        <f t="shared" si="19"/>
        <v>0</v>
      </c>
      <c r="DH131" s="12">
        <f t="shared" si="20"/>
        <v>0</v>
      </c>
    </row>
    <row r="132" spans="4:112" ht="12.75">
      <c r="D132" s="12">
        <f t="shared" si="15"/>
        <v>0</v>
      </c>
      <c r="E132" s="12">
        <f t="shared" si="16"/>
        <v>0</v>
      </c>
      <c r="AI132" s="12">
        <f t="shared" si="17"/>
        <v>0</v>
      </c>
      <c r="AJ132" s="12">
        <f t="shared" si="18"/>
        <v>0</v>
      </c>
      <c r="DG132" s="12">
        <f t="shared" si="19"/>
        <v>0</v>
      </c>
      <c r="DH132" s="12">
        <f t="shared" si="20"/>
        <v>0</v>
      </c>
    </row>
    <row r="133" spans="4:112" ht="12.75">
      <c r="D133" s="12">
        <f t="shared" si="15"/>
        <v>0</v>
      </c>
      <c r="E133" s="12">
        <f t="shared" si="16"/>
        <v>0</v>
      </c>
      <c r="AI133" s="12">
        <f t="shared" si="17"/>
        <v>0</v>
      </c>
      <c r="AJ133" s="12">
        <f t="shared" si="18"/>
        <v>0</v>
      </c>
      <c r="DG133" s="12">
        <f t="shared" si="19"/>
        <v>0</v>
      </c>
      <c r="DH133" s="12">
        <f t="shared" si="20"/>
        <v>0</v>
      </c>
    </row>
    <row r="134" spans="4:112" ht="12.75">
      <c r="D134" s="12">
        <f t="shared" si="15"/>
        <v>0</v>
      </c>
      <c r="E134" s="12">
        <f t="shared" si="16"/>
        <v>0</v>
      </c>
      <c r="AI134" s="12">
        <f t="shared" si="17"/>
        <v>0</v>
      </c>
      <c r="AJ134" s="12">
        <f t="shared" si="18"/>
        <v>0</v>
      </c>
      <c r="DG134" s="12">
        <f t="shared" si="19"/>
        <v>0</v>
      </c>
      <c r="DH134" s="12">
        <f t="shared" si="20"/>
        <v>0</v>
      </c>
    </row>
    <row r="135" spans="4:112" ht="12.75">
      <c r="D135" s="12">
        <f t="shared" si="15"/>
        <v>0</v>
      </c>
      <c r="E135" s="12">
        <f t="shared" si="16"/>
        <v>0</v>
      </c>
      <c r="AI135" s="12">
        <f t="shared" si="17"/>
        <v>0</v>
      </c>
      <c r="AJ135" s="12">
        <f t="shared" si="18"/>
        <v>0</v>
      </c>
      <c r="DG135" s="12">
        <f t="shared" si="19"/>
        <v>0</v>
      </c>
      <c r="DH135" s="12">
        <f t="shared" si="20"/>
        <v>0</v>
      </c>
    </row>
    <row r="136" spans="4:112" ht="12.75">
      <c r="D136" s="12">
        <f t="shared" si="15"/>
        <v>0</v>
      </c>
      <c r="E136" s="12">
        <f t="shared" si="16"/>
        <v>0</v>
      </c>
      <c r="AI136" s="12">
        <f t="shared" si="17"/>
        <v>0</v>
      </c>
      <c r="AJ136" s="12">
        <f t="shared" si="18"/>
        <v>0</v>
      </c>
      <c r="DG136" s="12">
        <f t="shared" si="19"/>
        <v>0</v>
      </c>
      <c r="DH136" s="12">
        <f t="shared" si="20"/>
        <v>0</v>
      </c>
    </row>
    <row r="137" spans="4:112" ht="12.75">
      <c r="D137" s="12">
        <f t="shared" si="15"/>
        <v>0</v>
      </c>
      <c r="E137" s="12">
        <f t="shared" si="16"/>
        <v>0</v>
      </c>
      <c r="AI137" s="12">
        <f t="shared" si="17"/>
        <v>0</v>
      </c>
      <c r="AJ137" s="12">
        <f t="shared" si="18"/>
        <v>0</v>
      </c>
      <c r="DG137" s="12">
        <f t="shared" si="19"/>
        <v>0</v>
      </c>
      <c r="DH137" s="12">
        <f t="shared" si="20"/>
        <v>0</v>
      </c>
    </row>
    <row r="138" spans="4:112" ht="12.75">
      <c r="D138" s="12">
        <f t="shared" si="15"/>
        <v>0</v>
      </c>
      <c r="E138" s="12">
        <f t="shared" si="16"/>
        <v>0</v>
      </c>
      <c r="AI138" s="12">
        <f t="shared" si="17"/>
        <v>0</v>
      </c>
      <c r="AJ138" s="12">
        <f t="shared" si="18"/>
        <v>0</v>
      </c>
      <c r="DG138" s="12">
        <f t="shared" si="19"/>
        <v>0</v>
      </c>
      <c r="DH138" s="12">
        <f t="shared" si="20"/>
        <v>0</v>
      </c>
    </row>
    <row r="139" spans="4:112" ht="12.75">
      <c r="D139" s="12">
        <f t="shared" si="15"/>
        <v>0</v>
      </c>
      <c r="E139" s="12">
        <f t="shared" si="16"/>
        <v>0</v>
      </c>
      <c r="AI139" s="12">
        <f t="shared" si="17"/>
        <v>0</v>
      </c>
      <c r="AJ139" s="12">
        <f t="shared" si="18"/>
        <v>0</v>
      </c>
      <c r="DG139" s="12">
        <f t="shared" si="19"/>
        <v>0</v>
      </c>
      <c r="DH139" s="12">
        <f t="shared" si="20"/>
        <v>0</v>
      </c>
    </row>
    <row r="140" spans="4:112" ht="12.75">
      <c r="D140" s="12">
        <f t="shared" si="15"/>
        <v>0</v>
      </c>
      <c r="E140" s="12">
        <f t="shared" si="16"/>
        <v>0</v>
      </c>
      <c r="AI140" s="12">
        <f t="shared" si="17"/>
        <v>0</v>
      </c>
      <c r="AJ140" s="12">
        <f t="shared" si="18"/>
        <v>0</v>
      </c>
      <c r="DG140" s="12">
        <f t="shared" si="19"/>
        <v>0</v>
      </c>
      <c r="DH140" s="12">
        <f t="shared" si="20"/>
        <v>0</v>
      </c>
    </row>
    <row r="141" spans="4:112" ht="12.75">
      <c r="D141" s="12">
        <f t="shared" si="15"/>
        <v>0</v>
      </c>
      <c r="E141" s="12">
        <f t="shared" si="16"/>
        <v>0</v>
      </c>
      <c r="AI141" s="12">
        <f t="shared" si="17"/>
        <v>0</v>
      </c>
      <c r="AJ141" s="12">
        <f t="shared" si="18"/>
        <v>0</v>
      </c>
      <c r="DG141" s="12">
        <f t="shared" si="19"/>
        <v>0</v>
      </c>
      <c r="DH141" s="12">
        <f t="shared" si="20"/>
        <v>0</v>
      </c>
    </row>
    <row r="142" spans="4:112" ht="12.75">
      <c r="D142" s="12">
        <f t="shared" si="15"/>
        <v>0</v>
      </c>
      <c r="E142" s="12">
        <f t="shared" si="16"/>
        <v>0</v>
      </c>
      <c r="AI142" s="12">
        <f t="shared" si="17"/>
        <v>0</v>
      </c>
      <c r="AJ142" s="12">
        <f t="shared" si="18"/>
        <v>0</v>
      </c>
      <c r="DG142" s="12">
        <f t="shared" si="19"/>
        <v>0</v>
      </c>
      <c r="DH142" s="12">
        <f t="shared" si="20"/>
        <v>0</v>
      </c>
    </row>
    <row r="143" spans="4:112" ht="12.75">
      <c r="D143" s="12">
        <f t="shared" si="15"/>
        <v>0</v>
      </c>
      <c r="E143" s="12">
        <f t="shared" si="16"/>
        <v>0</v>
      </c>
      <c r="AI143" s="12">
        <f t="shared" si="17"/>
        <v>0</v>
      </c>
      <c r="AJ143" s="12">
        <f t="shared" si="18"/>
        <v>0</v>
      </c>
      <c r="DG143" s="12">
        <f t="shared" si="19"/>
        <v>0</v>
      </c>
      <c r="DH143" s="12">
        <f t="shared" si="20"/>
        <v>0</v>
      </c>
    </row>
    <row r="144" spans="4:112" ht="12.75">
      <c r="D144" s="12">
        <f t="shared" si="15"/>
        <v>0</v>
      </c>
      <c r="E144" s="12">
        <f t="shared" si="16"/>
        <v>0</v>
      </c>
      <c r="AI144" s="12">
        <f t="shared" si="17"/>
        <v>0</v>
      </c>
      <c r="AJ144" s="12">
        <f t="shared" si="18"/>
        <v>0</v>
      </c>
      <c r="DG144" s="12">
        <f t="shared" si="19"/>
        <v>0</v>
      </c>
      <c r="DH144" s="12">
        <f t="shared" si="20"/>
        <v>0</v>
      </c>
    </row>
    <row r="145" spans="4:112" ht="12.75">
      <c r="D145" s="12">
        <f t="shared" si="15"/>
        <v>0</v>
      </c>
      <c r="E145" s="12">
        <f t="shared" si="16"/>
        <v>0</v>
      </c>
      <c r="AI145" s="12">
        <f t="shared" si="17"/>
        <v>0</v>
      </c>
      <c r="AJ145" s="12">
        <f t="shared" si="18"/>
        <v>0</v>
      </c>
      <c r="DG145" s="12">
        <f t="shared" si="19"/>
        <v>0</v>
      </c>
      <c r="DH145" s="12">
        <f t="shared" si="20"/>
        <v>0</v>
      </c>
    </row>
    <row r="146" spans="4:112" ht="12.75">
      <c r="D146" s="12">
        <f t="shared" si="15"/>
        <v>0</v>
      </c>
      <c r="E146" s="12">
        <f t="shared" si="16"/>
        <v>0</v>
      </c>
      <c r="AI146" s="12">
        <f t="shared" si="17"/>
        <v>0</v>
      </c>
      <c r="AJ146" s="12">
        <f t="shared" si="18"/>
        <v>0</v>
      </c>
      <c r="DG146" s="12">
        <f t="shared" si="19"/>
        <v>0</v>
      </c>
      <c r="DH146" s="12">
        <f t="shared" si="20"/>
        <v>0</v>
      </c>
    </row>
    <row r="147" spans="4:112" ht="12.75">
      <c r="D147" s="12">
        <f t="shared" si="15"/>
        <v>0</v>
      </c>
      <c r="E147" s="12">
        <f t="shared" si="16"/>
        <v>0</v>
      </c>
      <c r="AI147" s="12">
        <f t="shared" si="17"/>
        <v>0</v>
      </c>
      <c r="AJ147" s="12">
        <f t="shared" si="18"/>
        <v>0</v>
      </c>
      <c r="DG147" s="12">
        <f t="shared" si="19"/>
        <v>0</v>
      </c>
      <c r="DH147" s="12">
        <f t="shared" si="20"/>
        <v>0</v>
      </c>
    </row>
    <row r="148" spans="4:112" ht="12.75">
      <c r="D148" s="12">
        <f t="shared" si="15"/>
        <v>0</v>
      </c>
      <c r="E148" s="12">
        <f t="shared" si="16"/>
        <v>0</v>
      </c>
      <c r="AI148" s="12">
        <f t="shared" si="17"/>
        <v>0</v>
      </c>
      <c r="AJ148" s="12">
        <f t="shared" si="18"/>
        <v>0</v>
      </c>
      <c r="DG148" s="12">
        <f t="shared" si="19"/>
        <v>0</v>
      </c>
      <c r="DH148" s="12">
        <f t="shared" si="20"/>
        <v>0</v>
      </c>
    </row>
    <row r="149" spans="4:112" ht="12.75">
      <c r="D149" s="12">
        <f t="shared" si="15"/>
        <v>0</v>
      </c>
      <c r="E149" s="12">
        <f t="shared" si="16"/>
        <v>0</v>
      </c>
      <c r="AI149" s="12">
        <f t="shared" si="17"/>
        <v>0</v>
      </c>
      <c r="AJ149" s="12">
        <f t="shared" si="18"/>
        <v>0</v>
      </c>
      <c r="DG149" s="12">
        <f t="shared" si="19"/>
        <v>0</v>
      </c>
      <c r="DH149" s="12">
        <f t="shared" si="20"/>
        <v>0</v>
      </c>
    </row>
    <row r="150" spans="4:112" ht="12.75">
      <c r="D150" s="12">
        <f t="shared" si="15"/>
        <v>0</v>
      </c>
      <c r="E150" s="12">
        <f t="shared" si="16"/>
        <v>0</v>
      </c>
      <c r="AI150" s="12">
        <f t="shared" si="17"/>
        <v>0</v>
      </c>
      <c r="AJ150" s="12">
        <f t="shared" si="18"/>
        <v>0</v>
      </c>
      <c r="DG150" s="12">
        <f t="shared" si="19"/>
        <v>0</v>
      </c>
      <c r="DH150" s="12">
        <f t="shared" si="20"/>
        <v>0</v>
      </c>
    </row>
    <row r="151" spans="4:112" ht="12.75">
      <c r="D151" s="12">
        <f aca="true" t="shared" si="21" ref="D151:D214">SUM(A151:C151)</f>
        <v>0</v>
      </c>
      <c r="E151" s="12">
        <f aca="true" t="shared" si="22" ref="E151:E214">D151/3</f>
        <v>0</v>
      </c>
      <c r="AI151" s="12">
        <f aca="true" t="shared" si="23" ref="AI151:AI214">SUM(S151:AH151)</f>
        <v>0</v>
      </c>
      <c r="AJ151" s="12">
        <f aca="true" t="shared" si="24" ref="AJ151:AJ214">AI151/16</f>
        <v>0</v>
      </c>
      <c r="DG151" s="12">
        <f aca="true" t="shared" si="25" ref="DG151:DG214">SUM(AY151:DF151)</f>
        <v>0</v>
      </c>
      <c r="DH151" s="12">
        <f aca="true" t="shared" si="26" ref="DH151:DH214">DG151/60</f>
        <v>0</v>
      </c>
    </row>
    <row r="152" spans="4:112" ht="12.75">
      <c r="D152" s="12">
        <f t="shared" si="21"/>
        <v>0</v>
      </c>
      <c r="E152" s="12">
        <f t="shared" si="22"/>
        <v>0</v>
      </c>
      <c r="AI152" s="12">
        <f t="shared" si="23"/>
        <v>0</v>
      </c>
      <c r="AJ152" s="12">
        <f t="shared" si="24"/>
        <v>0</v>
      </c>
      <c r="DG152" s="12">
        <f t="shared" si="25"/>
        <v>0</v>
      </c>
      <c r="DH152" s="12">
        <f t="shared" si="26"/>
        <v>0</v>
      </c>
    </row>
    <row r="153" spans="4:112" ht="12.75">
      <c r="D153" s="12">
        <f t="shared" si="21"/>
        <v>0</v>
      </c>
      <c r="E153" s="12">
        <f t="shared" si="22"/>
        <v>0</v>
      </c>
      <c r="AI153" s="12">
        <f t="shared" si="23"/>
        <v>0</v>
      </c>
      <c r="AJ153" s="12">
        <f t="shared" si="24"/>
        <v>0</v>
      </c>
      <c r="DG153" s="12">
        <f t="shared" si="25"/>
        <v>0</v>
      </c>
      <c r="DH153" s="12">
        <f t="shared" si="26"/>
        <v>0</v>
      </c>
    </row>
    <row r="154" spans="4:112" ht="12.75">
      <c r="D154" s="12">
        <f t="shared" si="21"/>
        <v>0</v>
      </c>
      <c r="E154" s="12">
        <f t="shared" si="22"/>
        <v>0</v>
      </c>
      <c r="AI154" s="12">
        <f t="shared" si="23"/>
        <v>0</v>
      </c>
      <c r="AJ154" s="12">
        <f t="shared" si="24"/>
        <v>0</v>
      </c>
      <c r="DG154" s="12">
        <f t="shared" si="25"/>
        <v>0</v>
      </c>
      <c r="DH154" s="12">
        <f t="shared" si="26"/>
        <v>0</v>
      </c>
    </row>
    <row r="155" spans="4:112" ht="12.75">
      <c r="D155" s="12">
        <f t="shared" si="21"/>
        <v>0</v>
      </c>
      <c r="E155" s="12">
        <f t="shared" si="22"/>
        <v>0</v>
      </c>
      <c r="AI155" s="12">
        <f t="shared" si="23"/>
        <v>0</v>
      </c>
      <c r="AJ155" s="12">
        <f t="shared" si="24"/>
        <v>0</v>
      </c>
      <c r="DG155" s="12">
        <f t="shared" si="25"/>
        <v>0</v>
      </c>
      <c r="DH155" s="12">
        <f t="shared" si="26"/>
        <v>0</v>
      </c>
    </row>
    <row r="156" spans="4:112" ht="12.75">
      <c r="D156" s="12">
        <f t="shared" si="21"/>
        <v>0</v>
      </c>
      <c r="E156" s="12">
        <f t="shared" si="22"/>
        <v>0</v>
      </c>
      <c r="AI156" s="12">
        <f t="shared" si="23"/>
        <v>0</v>
      </c>
      <c r="AJ156" s="12">
        <f t="shared" si="24"/>
        <v>0</v>
      </c>
      <c r="DG156" s="12">
        <f t="shared" si="25"/>
        <v>0</v>
      </c>
      <c r="DH156" s="12">
        <f t="shared" si="26"/>
        <v>0</v>
      </c>
    </row>
    <row r="157" spans="4:112" ht="12.75">
      <c r="D157" s="12">
        <f t="shared" si="21"/>
        <v>0</v>
      </c>
      <c r="E157" s="12">
        <f t="shared" si="22"/>
        <v>0</v>
      </c>
      <c r="AI157" s="12">
        <f t="shared" si="23"/>
        <v>0</v>
      </c>
      <c r="AJ157" s="12">
        <f t="shared" si="24"/>
        <v>0</v>
      </c>
      <c r="DG157" s="12">
        <f t="shared" si="25"/>
        <v>0</v>
      </c>
      <c r="DH157" s="12">
        <f t="shared" si="26"/>
        <v>0</v>
      </c>
    </row>
    <row r="158" spans="4:112" ht="12.75">
      <c r="D158" s="12">
        <f t="shared" si="21"/>
        <v>0</v>
      </c>
      <c r="E158" s="12">
        <f t="shared" si="22"/>
        <v>0</v>
      </c>
      <c r="AI158" s="12">
        <f t="shared" si="23"/>
        <v>0</v>
      </c>
      <c r="AJ158" s="12">
        <f t="shared" si="24"/>
        <v>0</v>
      </c>
      <c r="DG158" s="12">
        <f t="shared" si="25"/>
        <v>0</v>
      </c>
      <c r="DH158" s="12">
        <f t="shared" si="26"/>
        <v>0</v>
      </c>
    </row>
    <row r="159" spans="4:112" ht="12.75">
      <c r="D159" s="12">
        <f t="shared" si="21"/>
        <v>0</v>
      </c>
      <c r="E159" s="12">
        <f t="shared" si="22"/>
        <v>0</v>
      </c>
      <c r="AI159" s="12">
        <f t="shared" si="23"/>
        <v>0</v>
      </c>
      <c r="AJ159" s="12">
        <f t="shared" si="24"/>
        <v>0</v>
      </c>
      <c r="DG159" s="12">
        <f t="shared" si="25"/>
        <v>0</v>
      </c>
      <c r="DH159" s="12">
        <f t="shared" si="26"/>
        <v>0</v>
      </c>
    </row>
    <row r="160" spans="4:112" ht="12.75">
      <c r="D160" s="12">
        <f t="shared" si="21"/>
        <v>0</v>
      </c>
      <c r="E160" s="12">
        <f t="shared" si="22"/>
        <v>0</v>
      </c>
      <c r="AI160" s="12">
        <f t="shared" si="23"/>
        <v>0</v>
      </c>
      <c r="AJ160" s="12">
        <f t="shared" si="24"/>
        <v>0</v>
      </c>
      <c r="DG160" s="12">
        <f t="shared" si="25"/>
        <v>0</v>
      </c>
      <c r="DH160" s="12">
        <f t="shared" si="26"/>
        <v>0</v>
      </c>
    </row>
    <row r="161" spans="4:112" ht="12.75">
      <c r="D161" s="12">
        <f t="shared" si="21"/>
        <v>0</v>
      </c>
      <c r="E161" s="12">
        <f t="shared" si="22"/>
        <v>0</v>
      </c>
      <c r="AI161" s="12">
        <f t="shared" si="23"/>
        <v>0</v>
      </c>
      <c r="AJ161" s="12">
        <f t="shared" si="24"/>
        <v>0</v>
      </c>
      <c r="DG161" s="12">
        <f t="shared" si="25"/>
        <v>0</v>
      </c>
      <c r="DH161" s="12">
        <f t="shared" si="26"/>
        <v>0</v>
      </c>
    </row>
    <row r="162" spans="4:112" ht="12.75">
      <c r="D162" s="12">
        <f t="shared" si="21"/>
        <v>0</v>
      </c>
      <c r="E162" s="12">
        <f t="shared" si="22"/>
        <v>0</v>
      </c>
      <c r="AI162" s="12">
        <f t="shared" si="23"/>
        <v>0</v>
      </c>
      <c r="AJ162" s="12">
        <f t="shared" si="24"/>
        <v>0</v>
      </c>
      <c r="DG162" s="12">
        <f t="shared" si="25"/>
        <v>0</v>
      </c>
      <c r="DH162" s="12">
        <f t="shared" si="26"/>
        <v>0</v>
      </c>
    </row>
    <row r="163" spans="4:112" ht="12.75">
      <c r="D163" s="12">
        <f t="shared" si="21"/>
        <v>0</v>
      </c>
      <c r="E163" s="12">
        <f t="shared" si="22"/>
        <v>0</v>
      </c>
      <c r="AI163" s="12">
        <f t="shared" si="23"/>
        <v>0</v>
      </c>
      <c r="AJ163" s="12">
        <f t="shared" si="24"/>
        <v>0</v>
      </c>
      <c r="DG163" s="12">
        <f t="shared" si="25"/>
        <v>0</v>
      </c>
      <c r="DH163" s="12">
        <f t="shared" si="26"/>
        <v>0</v>
      </c>
    </row>
    <row r="164" spans="4:112" ht="12.75">
      <c r="D164" s="12">
        <f t="shared" si="21"/>
        <v>0</v>
      </c>
      <c r="E164" s="12">
        <f t="shared" si="22"/>
        <v>0</v>
      </c>
      <c r="AI164" s="12">
        <f t="shared" si="23"/>
        <v>0</v>
      </c>
      <c r="AJ164" s="12">
        <f t="shared" si="24"/>
        <v>0</v>
      </c>
      <c r="DG164" s="12">
        <f t="shared" si="25"/>
        <v>0</v>
      </c>
      <c r="DH164" s="12">
        <f t="shared" si="26"/>
        <v>0</v>
      </c>
    </row>
    <row r="165" spans="4:112" ht="12.75">
      <c r="D165" s="12">
        <f t="shared" si="21"/>
        <v>0</v>
      </c>
      <c r="E165" s="12">
        <f t="shared" si="22"/>
        <v>0</v>
      </c>
      <c r="AI165" s="12">
        <f t="shared" si="23"/>
        <v>0</v>
      </c>
      <c r="AJ165" s="12">
        <f t="shared" si="24"/>
        <v>0</v>
      </c>
      <c r="DG165" s="12">
        <f t="shared" si="25"/>
        <v>0</v>
      </c>
      <c r="DH165" s="12">
        <f t="shared" si="26"/>
        <v>0</v>
      </c>
    </row>
    <row r="166" spans="4:112" ht="12.75">
      <c r="D166" s="12">
        <f t="shared" si="21"/>
        <v>0</v>
      </c>
      <c r="E166" s="12">
        <f t="shared" si="22"/>
        <v>0</v>
      </c>
      <c r="AI166" s="12">
        <f t="shared" si="23"/>
        <v>0</v>
      </c>
      <c r="AJ166" s="12">
        <f t="shared" si="24"/>
        <v>0</v>
      </c>
      <c r="DG166" s="12">
        <f t="shared" si="25"/>
        <v>0</v>
      </c>
      <c r="DH166" s="12">
        <f t="shared" si="26"/>
        <v>0</v>
      </c>
    </row>
    <row r="167" spans="4:112" ht="12.75">
      <c r="D167" s="12">
        <f t="shared" si="21"/>
        <v>0</v>
      </c>
      <c r="E167" s="12">
        <f t="shared" si="22"/>
        <v>0</v>
      </c>
      <c r="AI167" s="12">
        <f t="shared" si="23"/>
        <v>0</v>
      </c>
      <c r="AJ167" s="12">
        <f t="shared" si="24"/>
        <v>0</v>
      </c>
      <c r="DG167" s="12">
        <f t="shared" si="25"/>
        <v>0</v>
      </c>
      <c r="DH167" s="12">
        <f t="shared" si="26"/>
        <v>0</v>
      </c>
    </row>
    <row r="168" spans="4:112" ht="12.75">
      <c r="D168" s="12">
        <f t="shared" si="21"/>
        <v>0</v>
      </c>
      <c r="E168" s="12">
        <f t="shared" si="22"/>
        <v>0</v>
      </c>
      <c r="AI168" s="12">
        <f t="shared" si="23"/>
        <v>0</v>
      </c>
      <c r="AJ168" s="12">
        <f t="shared" si="24"/>
        <v>0</v>
      </c>
      <c r="DG168" s="12">
        <f t="shared" si="25"/>
        <v>0</v>
      </c>
      <c r="DH168" s="12">
        <f t="shared" si="26"/>
        <v>0</v>
      </c>
    </row>
    <row r="169" spans="4:112" ht="12.75">
      <c r="D169" s="12">
        <f t="shared" si="21"/>
        <v>0</v>
      </c>
      <c r="E169" s="12">
        <f t="shared" si="22"/>
        <v>0</v>
      </c>
      <c r="AI169" s="12">
        <f t="shared" si="23"/>
        <v>0</v>
      </c>
      <c r="AJ169" s="12">
        <f t="shared" si="24"/>
        <v>0</v>
      </c>
      <c r="DG169" s="12">
        <f t="shared" si="25"/>
        <v>0</v>
      </c>
      <c r="DH169" s="12">
        <f t="shared" si="26"/>
        <v>0</v>
      </c>
    </row>
    <row r="170" spans="4:112" ht="12.75">
      <c r="D170" s="12">
        <f t="shared" si="21"/>
        <v>0</v>
      </c>
      <c r="E170" s="12">
        <f t="shared" si="22"/>
        <v>0</v>
      </c>
      <c r="AI170" s="12">
        <f t="shared" si="23"/>
        <v>0</v>
      </c>
      <c r="AJ170" s="12">
        <f t="shared" si="24"/>
        <v>0</v>
      </c>
      <c r="DG170" s="12">
        <f t="shared" si="25"/>
        <v>0</v>
      </c>
      <c r="DH170" s="12">
        <f t="shared" si="26"/>
        <v>0</v>
      </c>
    </row>
    <row r="171" spans="4:112" ht="12.75">
      <c r="D171" s="12">
        <f t="shared" si="21"/>
        <v>0</v>
      </c>
      <c r="E171" s="12">
        <f t="shared" si="22"/>
        <v>0</v>
      </c>
      <c r="AI171" s="12">
        <f t="shared" si="23"/>
        <v>0</v>
      </c>
      <c r="AJ171" s="12">
        <f t="shared" si="24"/>
        <v>0</v>
      </c>
      <c r="DG171" s="12">
        <f t="shared" si="25"/>
        <v>0</v>
      </c>
      <c r="DH171" s="12">
        <f t="shared" si="26"/>
        <v>0</v>
      </c>
    </row>
    <row r="172" spans="4:112" ht="12.75">
      <c r="D172" s="12">
        <f t="shared" si="21"/>
        <v>0</v>
      </c>
      <c r="E172" s="12">
        <f t="shared" si="22"/>
        <v>0</v>
      </c>
      <c r="AI172" s="12">
        <f t="shared" si="23"/>
        <v>0</v>
      </c>
      <c r="AJ172" s="12">
        <f t="shared" si="24"/>
        <v>0</v>
      </c>
      <c r="DG172" s="12">
        <f t="shared" si="25"/>
        <v>0</v>
      </c>
      <c r="DH172" s="12">
        <f t="shared" si="26"/>
        <v>0</v>
      </c>
    </row>
    <row r="173" spans="4:112" ht="12.75">
      <c r="D173" s="12">
        <f t="shared" si="21"/>
        <v>0</v>
      </c>
      <c r="E173" s="12">
        <f t="shared" si="22"/>
        <v>0</v>
      </c>
      <c r="AI173" s="12">
        <f t="shared" si="23"/>
        <v>0</v>
      </c>
      <c r="AJ173" s="12">
        <f t="shared" si="24"/>
        <v>0</v>
      </c>
      <c r="DG173" s="12">
        <f t="shared" si="25"/>
        <v>0</v>
      </c>
      <c r="DH173" s="12">
        <f t="shared" si="26"/>
        <v>0</v>
      </c>
    </row>
    <row r="174" spans="4:112" ht="12.75">
      <c r="D174" s="12">
        <f t="shared" si="21"/>
        <v>0</v>
      </c>
      <c r="E174" s="12">
        <f t="shared" si="22"/>
        <v>0</v>
      </c>
      <c r="AI174" s="12">
        <f t="shared" si="23"/>
        <v>0</v>
      </c>
      <c r="AJ174" s="12">
        <f t="shared" si="24"/>
        <v>0</v>
      </c>
      <c r="DG174" s="12">
        <f t="shared" si="25"/>
        <v>0</v>
      </c>
      <c r="DH174" s="12">
        <f t="shared" si="26"/>
        <v>0</v>
      </c>
    </row>
    <row r="175" spans="4:112" ht="12.75">
      <c r="D175" s="12">
        <f t="shared" si="21"/>
        <v>0</v>
      </c>
      <c r="E175" s="12">
        <f t="shared" si="22"/>
        <v>0</v>
      </c>
      <c r="AI175" s="12">
        <f t="shared" si="23"/>
        <v>0</v>
      </c>
      <c r="AJ175" s="12">
        <f t="shared" si="24"/>
        <v>0</v>
      </c>
      <c r="DG175" s="12">
        <f t="shared" si="25"/>
        <v>0</v>
      </c>
      <c r="DH175" s="12">
        <f t="shared" si="26"/>
        <v>0</v>
      </c>
    </row>
    <row r="176" spans="4:112" ht="12.75">
      <c r="D176" s="12">
        <f t="shared" si="21"/>
        <v>0</v>
      </c>
      <c r="E176" s="12">
        <f t="shared" si="22"/>
        <v>0</v>
      </c>
      <c r="AI176" s="12">
        <f t="shared" si="23"/>
        <v>0</v>
      </c>
      <c r="AJ176" s="12">
        <f t="shared" si="24"/>
        <v>0</v>
      </c>
      <c r="DG176" s="12">
        <f t="shared" si="25"/>
        <v>0</v>
      </c>
      <c r="DH176" s="12">
        <f t="shared" si="26"/>
        <v>0</v>
      </c>
    </row>
    <row r="177" spans="4:112" ht="12.75">
      <c r="D177" s="12">
        <f t="shared" si="21"/>
        <v>0</v>
      </c>
      <c r="E177" s="12">
        <f t="shared" si="22"/>
        <v>0</v>
      </c>
      <c r="AI177" s="12">
        <f t="shared" si="23"/>
        <v>0</v>
      </c>
      <c r="AJ177" s="12">
        <f t="shared" si="24"/>
        <v>0</v>
      </c>
      <c r="DG177" s="12">
        <f t="shared" si="25"/>
        <v>0</v>
      </c>
      <c r="DH177" s="12">
        <f t="shared" si="26"/>
        <v>0</v>
      </c>
    </row>
    <row r="178" spans="4:112" ht="12.75">
      <c r="D178" s="12">
        <f t="shared" si="21"/>
        <v>0</v>
      </c>
      <c r="E178" s="12">
        <f t="shared" si="22"/>
        <v>0</v>
      </c>
      <c r="AI178" s="12">
        <f t="shared" si="23"/>
        <v>0</v>
      </c>
      <c r="AJ178" s="12">
        <f t="shared" si="24"/>
        <v>0</v>
      </c>
      <c r="DG178" s="12">
        <f t="shared" si="25"/>
        <v>0</v>
      </c>
      <c r="DH178" s="12">
        <f t="shared" si="26"/>
        <v>0</v>
      </c>
    </row>
    <row r="179" spans="4:112" ht="12.75">
      <c r="D179" s="12">
        <f t="shared" si="21"/>
        <v>0</v>
      </c>
      <c r="E179" s="12">
        <f t="shared" si="22"/>
        <v>0</v>
      </c>
      <c r="AI179" s="12">
        <f t="shared" si="23"/>
        <v>0</v>
      </c>
      <c r="AJ179" s="12">
        <f t="shared" si="24"/>
        <v>0</v>
      </c>
      <c r="DG179" s="12">
        <f t="shared" si="25"/>
        <v>0</v>
      </c>
      <c r="DH179" s="12">
        <f t="shared" si="26"/>
        <v>0</v>
      </c>
    </row>
    <row r="180" spans="4:112" ht="12.75">
      <c r="D180" s="12">
        <f t="shared" si="21"/>
        <v>0</v>
      </c>
      <c r="E180" s="12">
        <f t="shared" si="22"/>
        <v>0</v>
      </c>
      <c r="AI180" s="12">
        <f t="shared" si="23"/>
        <v>0</v>
      </c>
      <c r="AJ180" s="12">
        <f t="shared" si="24"/>
        <v>0</v>
      </c>
      <c r="DG180" s="12">
        <f t="shared" si="25"/>
        <v>0</v>
      </c>
      <c r="DH180" s="12">
        <f t="shared" si="26"/>
        <v>0</v>
      </c>
    </row>
    <row r="181" spans="4:112" ht="12.75">
      <c r="D181" s="12">
        <f t="shared" si="21"/>
        <v>0</v>
      </c>
      <c r="E181" s="12">
        <f t="shared" si="22"/>
        <v>0</v>
      </c>
      <c r="AI181" s="12">
        <f t="shared" si="23"/>
        <v>0</v>
      </c>
      <c r="AJ181" s="12">
        <f t="shared" si="24"/>
        <v>0</v>
      </c>
      <c r="DG181" s="12">
        <f t="shared" si="25"/>
        <v>0</v>
      </c>
      <c r="DH181" s="12">
        <f t="shared" si="26"/>
        <v>0</v>
      </c>
    </row>
    <row r="182" spans="4:112" ht="12.75">
      <c r="D182" s="12">
        <f t="shared" si="21"/>
        <v>0</v>
      </c>
      <c r="E182" s="12">
        <f t="shared" si="22"/>
        <v>0</v>
      </c>
      <c r="AI182" s="12">
        <f t="shared" si="23"/>
        <v>0</v>
      </c>
      <c r="AJ182" s="12">
        <f t="shared" si="24"/>
        <v>0</v>
      </c>
      <c r="DG182" s="12">
        <f t="shared" si="25"/>
        <v>0</v>
      </c>
      <c r="DH182" s="12">
        <f t="shared" si="26"/>
        <v>0</v>
      </c>
    </row>
    <row r="183" spans="4:112" ht="12.75">
      <c r="D183" s="12">
        <f t="shared" si="21"/>
        <v>0</v>
      </c>
      <c r="E183" s="12">
        <f t="shared" si="22"/>
        <v>0</v>
      </c>
      <c r="AI183" s="12">
        <f t="shared" si="23"/>
        <v>0</v>
      </c>
      <c r="AJ183" s="12">
        <f t="shared" si="24"/>
        <v>0</v>
      </c>
      <c r="DG183" s="12">
        <f t="shared" si="25"/>
        <v>0</v>
      </c>
      <c r="DH183" s="12">
        <f t="shared" si="26"/>
        <v>0</v>
      </c>
    </row>
    <row r="184" spans="4:112" ht="12.75">
      <c r="D184" s="12">
        <f t="shared" si="21"/>
        <v>0</v>
      </c>
      <c r="E184" s="12">
        <f t="shared" si="22"/>
        <v>0</v>
      </c>
      <c r="AI184" s="12">
        <f t="shared" si="23"/>
        <v>0</v>
      </c>
      <c r="AJ184" s="12">
        <f t="shared" si="24"/>
        <v>0</v>
      </c>
      <c r="DG184" s="12">
        <f t="shared" si="25"/>
        <v>0</v>
      </c>
      <c r="DH184" s="12">
        <f t="shared" si="26"/>
        <v>0</v>
      </c>
    </row>
    <row r="185" spans="4:112" ht="12.75">
      <c r="D185" s="12">
        <f t="shared" si="21"/>
        <v>0</v>
      </c>
      <c r="E185" s="12">
        <f t="shared" si="22"/>
        <v>0</v>
      </c>
      <c r="AI185" s="12">
        <f t="shared" si="23"/>
        <v>0</v>
      </c>
      <c r="AJ185" s="12">
        <f t="shared" si="24"/>
        <v>0</v>
      </c>
      <c r="DG185" s="12">
        <f t="shared" si="25"/>
        <v>0</v>
      </c>
      <c r="DH185" s="12">
        <f t="shared" si="26"/>
        <v>0</v>
      </c>
    </row>
    <row r="186" spans="4:112" ht="12.75">
      <c r="D186" s="12">
        <f t="shared" si="21"/>
        <v>0</v>
      </c>
      <c r="E186" s="12">
        <f t="shared" si="22"/>
        <v>0</v>
      </c>
      <c r="AI186" s="12">
        <f t="shared" si="23"/>
        <v>0</v>
      </c>
      <c r="AJ186" s="12">
        <f t="shared" si="24"/>
        <v>0</v>
      </c>
      <c r="DG186" s="12">
        <f t="shared" si="25"/>
        <v>0</v>
      </c>
      <c r="DH186" s="12">
        <f t="shared" si="26"/>
        <v>0</v>
      </c>
    </row>
    <row r="187" spans="4:112" ht="12.75">
      <c r="D187" s="12">
        <f t="shared" si="21"/>
        <v>0</v>
      </c>
      <c r="E187" s="12">
        <f t="shared" si="22"/>
        <v>0</v>
      </c>
      <c r="AI187" s="12">
        <f t="shared" si="23"/>
        <v>0</v>
      </c>
      <c r="AJ187" s="12">
        <f t="shared" si="24"/>
        <v>0</v>
      </c>
      <c r="DG187" s="12">
        <f t="shared" si="25"/>
        <v>0</v>
      </c>
      <c r="DH187" s="12">
        <f t="shared" si="26"/>
        <v>0</v>
      </c>
    </row>
    <row r="188" spans="4:112" ht="12.75">
      <c r="D188" s="12">
        <f t="shared" si="21"/>
        <v>0</v>
      </c>
      <c r="E188" s="12">
        <f t="shared" si="22"/>
        <v>0</v>
      </c>
      <c r="AI188" s="12">
        <f t="shared" si="23"/>
        <v>0</v>
      </c>
      <c r="AJ188" s="12">
        <f t="shared" si="24"/>
        <v>0</v>
      </c>
      <c r="DG188" s="12">
        <f t="shared" si="25"/>
        <v>0</v>
      </c>
      <c r="DH188" s="12">
        <f t="shared" si="26"/>
        <v>0</v>
      </c>
    </row>
    <row r="189" spans="4:112" ht="12.75">
      <c r="D189" s="12">
        <f t="shared" si="21"/>
        <v>0</v>
      </c>
      <c r="E189" s="12">
        <f t="shared" si="22"/>
        <v>0</v>
      </c>
      <c r="AI189" s="12">
        <f t="shared" si="23"/>
        <v>0</v>
      </c>
      <c r="AJ189" s="12">
        <f t="shared" si="24"/>
        <v>0</v>
      </c>
      <c r="DG189" s="12">
        <f t="shared" si="25"/>
        <v>0</v>
      </c>
      <c r="DH189" s="12">
        <f t="shared" si="26"/>
        <v>0</v>
      </c>
    </row>
    <row r="190" spans="4:112" ht="12.75">
      <c r="D190" s="12">
        <f t="shared" si="21"/>
        <v>0</v>
      </c>
      <c r="E190" s="12">
        <f t="shared" si="22"/>
        <v>0</v>
      </c>
      <c r="AI190" s="12">
        <f t="shared" si="23"/>
        <v>0</v>
      </c>
      <c r="AJ190" s="12">
        <f t="shared" si="24"/>
        <v>0</v>
      </c>
      <c r="DG190" s="12">
        <f t="shared" si="25"/>
        <v>0</v>
      </c>
      <c r="DH190" s="12">
        <f t="shared" si="26"/>
        <v>0</v>
      </c>
    </row>
    <row r="191" spans="4:112" ht="12.75">
      <c r="D191" s="12">
        <f t="shared" si="21"/>
        <v>0</v>
      </c>
      <c r="E191" s="12">
        <f t="shared" si="22"/>
        <v>0</v>
      </c>
      <c r="AI191" s="12">
        <f t="shared" si="23"/>
        <v>0</v>
      </c>
      <c r="AJ191" s="12">
        <f t="shared" si="24"/>
        <v>0</v>
      </c>
      <c r="DG191" s="12">
        <f t="shared" si="25"/>
        <v>0</v>
      </c>
      <c r="DH191" s="12">
        <f t="shared" si="26"/>
        <v>0</v>
      </c>
    </row>
    <row r="192" spans="4:112" ht="12.75">
      <c r="D192" s="12">
        <f t="shared" si="21"/>
        <v>0</v>
      </c>
      <c r="E192" s="12">
        <f t="shared" si="22"/>
        <v>0</v>
      </c>
      <c r="AI192" s="12">
        <f t="shared" si="23"/>
        <v>0</v>
      </c>
      <c r="AJ192" s="12">
        <f t="shared" si="24"/>
        <v>0</v>
      </c>
      <c r="DG192" s="12">
        <f t="shared" si="25"/>
        <v>0</v>
      </c>
      <c r="DH192" s="12">
        <f t="shared" si="26"/>
        <v>0</v>
      </c>
    </row>
    <row r="193" spans="4:112" ht="12.75">
      <c r="D193" s="12">
        <f t="shared" si="21"/>
        <v>0</v>
      </c>
      <c r="E193" s="12">
        <f t="shared" si="22"/>
        <v>0</v>
      </c>
      <c r="AI193" s="12">
        <f t="shared" si="23"/>
        <v>0</v>
      </c>
      <c r="AJ193" s="12">
        <f t="shared" si="24"/>
        <v>0</v>
      </c>
      <c r="DG193" s="12">
        <f t="shared" si="25"/>
        <v>0</v>
      </c>
      <c r="DH193" s="12">
        <f t="shared" si="26"/>
        <v>0</v>
      </c>
    </row>
    <row r="194" spans="4:112" ht="12.75">
      <c r="D194" s="12">
        <f t="shared" si="21"/>
        <v>0</v>
      </c>
      <c r="E194" s="12">
        <f t="shared" si="22"/>
        <v>0</v>
      </c>
      <c r="AI194" s="12">
        <f t="shared" si="23"/>
        <v>0</v>
      </c>
      <c r="AJ194" s="12">
        <f t="shared" si="24"/>
        <v>0</v>
      </c>
      <c r="DG194" s="12">
        <f t="shared" si="25"/>
        <v>0</v>
      </c>
      <c r="DH194" s="12">
        <f t="shared" si="26"/>
        <v>0</v>
      </c>
    </row>
    <row r="195" spans="4:112" ht="12.75">
      <c r="D195" s="12">
        <f t="shared" si="21"/>
        <v>0</v>
      </c>
      <c r="E195" s="12">
        <f t="shared" si="22"/>
        <v>0</v>
      </c>
      <c r="AI195" s="12">
        <f t="shared" si="23"/>
        <v>0</v>
      </c>
      <c r="AJ195" s="12">
        <f t="shared" si="24"/>
        <v>0</v>
      </c>
      <c r="DG195" s="12">
        <f t="shared" si="25"/>
        <v>0</v>
      </c>
      <c r="DH195" s="12">
        <f t="shared" si="26"/>
        <v>0</v>
      </c>
    </row>
    <row r="196" spans="4:112" ht="12.75">
      <c r="D196" s="12">
        <f t="shared" si="21"/>
        <v>0</v>
      </c>
      <c r="E196" s="12">
        <f t="shared" si="22"/>
        <v>0</v>
      </c>
      <c r="AI196" s="12">
        <f t="shared" si="23"/>
        <v>0</v>
      </c>
      <c r="AJ196" s="12">
        <f t="shared" si="24"/>
        <v>0</v>
      </c>
      <c r="DG196" s="12">
        <f t="shared" si="25"/>
        <v>0</v>
      </c>
      <c r="DH196" s="12">
        <f t="shared" si="26"/>
        <v>0</v>
      </c>
    </row>
    <row r="197" spans="4:112" ht="12.75">
      <c r="D197" s="12">
        <f t="shared" si="21"/>
        <v>0</v>
      </c>
      <c r="E197" s="12">
        <f t="shared" si="22"/>
        <v>0</v>
      </c>
      <c r="AI197" s="12">
        <f t="shared" si="23"/>
        <v>0</v>
      </c>
      <c r="AJ197" s="12">
        <f t="shared" si="24"/>
        <v>0</v>
      </c>
      <c r="DG197" s="12">
        <f t="shared" si="25"/>
        <v>0</v>
      </c>
      <c r="DH197" s="12">
        <f t="shared" si="26"/>
        <v>0</v>
      </c>
    </row>
    <row r="198" spans="4:112" ht="12.75">
      <c r="D198" s="12">
        <f t="shared" si="21"/>
        <v>0</v>
      </c>
      <c r="E198" s="12">
        <f t="shared" si="22"/>
        <v>0</v>
      </c>
      <c r="AI198" s="12">
        <f t="shared" si="23"/>
        <v>0</v>
      </c>
      <c r="AJ198" s="12">
        <f t="shared" si="24"/>
        <v>0</v>
      </c>
      <c r="DG198" s="12">
        <f t="shared" si="25"/>
        <v>0</v>
      </c>
      <c r="DH198" s="12">
        <f t="shared" si="26"/>
        <v>0</v>
      </c>
    </row>
    <row r="199" spans="4:112" ht="12.75">
      <c r="D199" s="12">
        <f t="shared" si="21"/>
        <v>0</v>
      </c>
      <c r="E199" s="12">
        <f t="shared" si="22"/>
        <v>0</v>
      </c>
      <c r="AI199" s="12">
        <f t="shared" si="23"/>
        <v>0</v>
      </c>
      <c r="AJ199" s="12">
        <f t="shared" si="24"/>
        <v>0</v>
      </c>
      <c r="DG199" s="12">
        <f t="shared" si="25"/>
        <v>0</v>
      </c>
      <c r="DH199" s="12">
        <f t="shared" si="26"/>
        <v>0</v>
      </c>
    </row>
    <row r="200" spans="4:112" ht="12.75">
      <c r="D200" s="12">
        <f t="shared" si="21"/>
        <v>0</v>
      </c>
      <c r="E200" s="12">
        <f t="shared" si="22"/>
        <v>0</v>
      </c>
      <c r="AI200" s="12">
        <f t="shared" si="23"/>
        <v>0</v>
      </c>
      <c r="AJ200" s="12">
        <f t="shared" si="24"/>
        <v>0</v>
      </c>
      <c r="DG200" s="12">
        <f t="shared" si="25"/>
        <v>0</v>
      </c>
      <c r="DH200" s="12">
        <f t="shared" si="26"/>
        <v>0</v>
      </c>
    </row>
    <row r="201" spans="4:112" ht="12.75">
      <c r="D201" s="12">
        <f t="shared" si="21"/>
        <v>0</v>
      </c>
      <c r="E201" s="12">
        <f t="shared" si="22"/>
        <v>0</v>
      </c>
      <c r="AI201" s="12">
        <f t="shared" si="23"/>
        <v>0</v>
      </c>
      <c r="AJ201" s="12">
        <f t="shared" si="24"/>
        <v>0</v>
      </c>
      <c r="DG201" s="12">
        <f t="shared" si="25"/>
        <v>0</v>
      </c>
      <c r="DH201" s="12">
        <f t="shared" si="26"/>
        <v>0</v>
      </c>
    </row>
    <row r="202" spans="4:112" ht="12.75">
      <c r="D202" s="12">
        <f t="shared" si="21"/>
        <v>0</v>
      </c>
      <c r="E202" s="12">
        <f t="shared" si="22"/>
        <v>0</v>
      </c>
      <c r="AI202" s="12">
        <f t="shared" si="23"/>
        <v>0</v>
      </c>
      <c r="AJ202" s="12">
        <f t="shared" si="24"/>
        <v>0</v>
      </c>
      <c r="DG202" s="12">
        <f t="shared" si="25"/>
        <v>0</v>
      </c>
      <c r="DH202" s="12">
        <f t="shared" si="26"/>
        <v>0</v>
      </c>
    </row>
    <row r="203" spans="4:112" ht="12.75">
      <c r="D203" s="12">
        <f t="shared" si="21"/>
        <v>0</v>
      </c>
      <c r="E203" s="12">
        <f t="shared" si="22"/>
        <v>0</v>
      </c>
      <c r="AI203" s="12">
        <f t="shared" si="23"/>
        <v>0</v>
      </c>
      <c r="AJ203" s="12">
        <f t="shared" si="24"/>
        <v>0</v>
      </c>
      <c r="DG203" s="12">
        <f t="shared" si="25"/>
        <v>0</v>
      </c>
      <c r="DH203" s="12">
        <f t="shared" si="26"/>
        <v>0</v>
      </c>
    </row>
    <row r="204" spans="4:112" ht="12.75">
      <c r="D204" s="12">
        <f t="shared" si="21"/>
        <v>0</v>
      </c>
      <c r="E204" s="12">
        <f t="shared" si="22"/>
        <v>0</v>
      </c>
      <c r="AI204" s="12">
        <f t="shared" si="23"/>
        <v>0</v>
      </c>
      <c r="AJ204" s="12">
        <f t="shared" si="24"/>
        <v>0</v>
      </c>
      <c r="DG204" s="12">
        <f t="shared" si="25"/>
        <v>0</v>
      </c>
      <c r="DH204" s="12">
        <f t="shared" si="26"/>
        <v>0</v>
      </c>
    </row>
    <row r="205" spans="4:112" ht="12.75">
      <c r="D205" s="12">
        <f t="shared" si="21"/>
        <v>0</v>
      </c>
      <c r="E205" s="12">
        <f t="shared" si="22"/>
        <v>0</v>
      </c>
      <c r="AI205" s="12">
        <f t="shared" si="23"/>
        <v>0</v>
      </c>
      <c r="AJ205" s="12">
        <f t="shared" si="24"/>
        <v>0</v>
      </c>
      <c r="DG205" s="12">
        <f t="shared" si="25"/>
        <v>0</v>
      </c>
      <c r="DH205" s="12">
        <f t="shared" si="26"/>
        <v>0</v>
      </c>
    </row>
    <row r="206" spans="4:112" ht="12.75">
      <c r="D206" s="12">
        <f t="shared" si="21"/>
        <v>0</v>
      </c>
      <c r="E206" s="12">
        <f t="shared" si="22"/>
        <v>0</v>
      </c>
      <c r="AI206" s="12">
        <f t="shared" si="23"/>
        <v>0</v>
      </c>
      <c r="AJ206" s="12">
        <f t="shared" si="24"/>
        <v>0</v>
      </c>
      <c r="DG206" s="12">
        <f t="shared" si="25"/>
        <v>0</v>
      </c>
      <c r="DH206" s="12">
        <f t="shared" si="26"/>
        <v>0</v>
      </c>
    </row>
    <row r="207" spans="4:112" ht="12.75">
      <c r="D207" s="12">
        <f t="shared" si="21"/>
        <v>0</v>
      </c>
      <c r="E207" s="12">
        <f t="shared" si="22"/>
        <v>0</v>
      </c>
      <c r="AI207" s="12">
        <f t="shared" si="23"/>
        <v>0</v>
      </c>
      <c r="AJ207" s="12">
        <f t="shared" si="24"/>
        <v>0</v>
      </c>
      <c r="DG207" s="12">
        <f t="shared" si="25"/>
        <v>0</v>
      </c>
      <c r="DH207" s="12">
        <f t="shared" si="26"/>
        <v>0</v>
      </c>
    </row>
    <row r="208" spans="4:112" ht="12.75">
      <c r="D208" s="12">
        <f t="shared" si="21"/>
        <v>0</v>
      </c>
      <c r="E208" s="12">
        <f t="shared" si="22"/>
        <v>0</v>
      </c>
      <c r="AI208" s="12">
        <f t="shared" si="23"/>
        <v>0</v>
      </c>
      <c r="AJ208" s="12">
        <f t="shared" si="24"/>
        <v>0</v>
      </c>
      <c r="DG208" s="12">
        <f t="shared" si="25"/>
        <v>0</v>
      </c>
      <c r="DH208" s="12">
        <f t="shared" si="26"/>
        <v>0</v>
      </c>
    </row>
    <row r="209" spans="4:112" ht="12.75">
      <c r="D209" s="12">
        <f t="shared" si="21"/>
        <v>0</v>
      </c>
      <c r="E209" s="12">
        <f t="shared" si="22"/>
        <v>0</v>
      </c>
      <c r="AI209" s="12">
        <f t="shared" si="23"/>
        <v>0</v>
      </c>
      <c r="AJ209" s="12">
        <f t="shared" si="24"/>
        <v>0</v>
      </c>
      <c r="DG209" s="12">
        <f t="shared" si="25"/>
        <v>0</v>
      </c>
      <c r="DH209" s="12">
        <f t="shared" si="26"/>
        <v>0</v>
      </c>
    </row>
    <row r="210" spans="4:112" ht="12.75">
      <c r="D210" s="12">
        <f t="shared" si="21"/>
        <v>0</v>
      </c>
      <c r="E210" s="12">
        <f t="shared" si="22"/>
        <v>0</v>
      </c>
      <c r="AI210" s="12">
        <f t="shared" si="23"/>
        <v>0</v>
      </c>
      <c r="AJ210" s="12">
        <f t="shared" si="24"/>
        <v>0</v>
      </c>
      <c r="DG210" s="12">
        <f t="shared" si="25"/>
        <v>0</v>
      </c>
      <c r="DH210" s="12">
        <f t="shared" si="26"/>
        <v>0</v>
      </c>
    </row>
    <row r="211" spans="4:112" ht="12.75">
      <c r="D211" s="12">
        <f t="shared" si="21"/>
        <v>0</v>
      </c>
      <c r="E211" s="12">
        <f t="shared" si="22"/>
        <v>0</v>
      </c>
      <c r="AI211" s="12">
        <f t="shared" si="23"/>
        <v>0</v>
      </c>
      <c r="AJ211" s="12">
        <f t="shared" si="24"/>
        <v>0</v>
      </c>
      <c r="DG211" s="12">
        <f t="shared" si="25"/>
        <v>0</v>
      </c>
      <c r="DH211" s="12">
        <f t="shared" si="26"/>
        <v>0</v>
      </c>
    </row>
    <row r="212" spans="4:112" ht="12.75">
      <c r="D212" s="12">
        <f t="shared" si="21"/>
        <v>0</v>
      </c>
      <c r="E212" s="12">
        <f t="shared" si="22"/>
        <v>0</v>
      </c>
      <c r="AI212" s="12">
        <f t="shared" si="23"/>
        <v>0</v>
      </c>
      <c r="AJ212" s="12">
        <f t="shared" si="24"/>
        <v>0</v>
      </c>
      <c r="DG212" s="12">
        <f t="shared" si="25"/>
        <v>0</v>
      </c>
      <c r="DH212" s="12">
        <f t="shared" si="26"/>
        <v>0</v>
      </c>
    </row>
    <row r="213" spans="4:112" ht="12.75">
      <c r="D213" s="12">
        <f t="shared" si="21"/>
        <v>0</v>
      </c>
      <c r="E213" s="12">
        <f t="shared" si="22"/>
        <v>0</v>
      </c>
      <c r="AI213" s="12">
        <f t="shared" si="23"/>
        <v>0</v>
      </c>
      <c r="AJ213" s="12">
        <f t="shared" si="24"/>
        <v>0</v>
      </c>
      <c r="DG213" s="12">
        <f t="shared" si="25"/>
        <v>0</v>
      </c>
      <c r="DH213" s="12">
        <f t="shared" si="26"/>
        <v>0</v>
      </c>
    </row>
    <row r="214" spans="4:112" ht="12.75">
      <c r="D214" s="12">
        <f t="shared" si="21"/>
        <v>0</v>
      </c>
      <c r="E214" s="12">
        <f t="shared" si="22"/>
        <v>0</v>
      </c>
      <c r="AI214" s="12">
        <f t="shared" si="23"/>
        <v>0</v>
      </c>
      <c r="AJ214" s="12">
        <f t="shared" si="24"/>
        <v>0</v>
      </c>
      <c r="DG214" s="12">
        <f t="shared" si="25"/>
        <v>0</v>
      </c>
      <c r="DH214" s="12">
        <f t="shared" si="26"/>
        <v>0</v>
      </c>
    </row>
    <row r="215" spans="4:112" ht="12.75">
      <c r="D215" s="12">
        <f aca="true" t="shared" si="27" ref="D215:D221">SUM(A215:C215)</f>
        <v>0</v>
      </c>
      <c r="E215" s="12">
        <f aca="true" t="shared" si="28" ref="E215:E221">D215/3</f>
        <v>0</v>
      </c>
      <c r="AI215" s="12">
        <f aca="true" t="shared" si="29" ref="AI215:AI221">SUM(S215:AH215)</f>
        <v>0</v>
      </c>
      <c r="AJ215" s="12">
        <f aca="true" t="shared" si="30" ref="AJ215:AJ221">AI215/16</f>
        <v>0</v>
      </c>
      <c r="DG215" s="12">
        <f aca="true" t="shared" si="31" ref="DG215:DG221">SUM(AY215:DF215)</f>
        <v>0</v>
      </c>
      <c r="DH215" s="12">
        <f aca="true" t="shared" si="32" ref="DH215:DH221">DG215/60</f>
        <v>0</v>
      </c>
    </row>
    <row r="216" spans="4:112" ht="12.75">
      <c r="D216" s="12">
        <f t="shared" si="27"/>
        <v>0</v>
      </c>
      <c r="E216" s="12">
        <f t="shared" si="28"/>
        <v>0</v>
      </c>
      <c r="AI216" s="12">
        <f t="shared" si="29"/>
        <v>0</v>
      </c>
      <c r="AJ216" s="12">
        <f t="shared" si="30"/>
        <v>0</v>
      </c>
      <c r="DG216" s="12">
        <f t="shared" si="31"/>
        <v>0</v>
      </c>
      <c r="DH216" s="12">
        <f t="shared" si="32"/>
        <v>0</v>
      </c>
    </row>
    <row r="217" spans="4:112" ht="12.75">
      <c r="D217" s="12">
        <f t="shared" si="27"/>
        <v>0</v>
      </c>
      <c r="E217" s="12">
        <f t="shared" si="28"/>
        <v>0</v>
      </c>
      <c r="AI217" s="12">
        <f t="shared" si="29"/>
        <v>0</v>
      </c>
      <c r="AJ217" s="12">
        <f t="shared" si="30"/>
        <v>0</v>
      </c>
      <c r="DG217" s="12">
        <f t="shared" si="31"/>
        <v>0</v>
      </c>
      <c r="DH217" s="12">
        <f t="shared" si="32"/>
        <v>0</v>
      </c>
    </row>
    <row r="218" spans="4:112" ht="12.75">
      <c r="D218" s="12">
        <f t="shared" si="27"/>
        <v>0</v>
      </c>
      <c r="E218" s="12">
        <f t="shared" si="28"/>
        <v>0</v>
      </c>
      <c r="AI218" s="12">
        <f t="shared" si="29"/>
        <v>0</v>
      </c>
      <c r="AJ218" s="12">
        <f t="shared" si="30"/>
        <v>0</v>
      </c>
      <c r="DG218" s="12">
        <f t="shared" si="31"/>
        <v>0</v>
      </c>
      <c r="DH218" s="12">
        <f t="shared" si="32"/>
        <v>0</v>
      </c>
    </row>
    <row r="219" spans="4:112" ht="12.75">
      <c r="D219" s="12">
        <f t="shared" si="27"/>
        <v>0</v>
      </c>
      <c r="E219" s="12">
        <f t="shared" si="28"/>
        <v>0</v>
      </c>
      <c r="AI219" s="12">
        <f t="shared" si="29"/>
        <v>0</v>
      </c>
      <c r="AJ219" s="12">
        <f t="shared" si="30"/>
        <v>0</v>
      </c>
      <c r="DG219" s="12">
        <f t="shared" si="31"/>
        <v>0</v>
      </c>
      <c r="DH219" s="12">
        <f t="shared" si="32"/>
        <v>0</v>
      </c>
    </row>
    <row r="220" spans="4:112" ht="12.75">
      <c r="D220" s="12">
        <f t="shared" si="27"/>
        <v>0</v>
      </c>
      <c r="E220" s="12">
        <f t="shared" si="28"/>
        <v>0</v>
      </c>
      <c r="AI220" s="12">
        <f t="shared" si="29"/>
        <v>0</v>
      </c>
      <c r="AJ220" s="12">
        <f t="shared" si="30"/>
        <v>0</v>
      </c>
      <c r="DG220" s="12">
        <f t="shared" si="31"/>
        <v>0</v>
      </c>
      <c r="DH220" s="12">
        <f t="shared" si="32"/>
        <v>0</v>
      </c>
    </row>
    <row r="221" spans="4:112" ht="13.5" thickBot="1">
      <c r="D221" s="31">
        <f t="shared" si="27"/>
        <v>0</v>
      </c>
      <c r="E221" s="31">
        <f t="shared" si="28"/>
        <v>0</v>
      </c>
      <c r="AI221" s="31">
        <f t="shared" si="29"/>
        <v>0</v>
      </c>
      <c r="AJ221" s="31">
        <f t="shared" si="30"/>
        <v>0</v>
      </c>
      <c r="DG221" s="31">
        <f t="shared" si="31"/>
        <v>0</v>
      </c>
      <c r="DH221" s="31">
        <f t="shared" si="32"/>
        <v>0</v>
      </c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W1005"/>
  <sheetViews>
    <sheetView workbookViewId="0" topLeftCell="A1">
      <selection activeCell="A1" sqref="A1"/>
    </sheetView>
  </sheetViews>
  <sheetFormatPr defaultColWidth="9.140625" defaultRowHeight="12.75"/>
  <cols>
    <col min="4" max="4" width="11.28125" style="0" customWidth="1"/>
    <col min="6" max="6" width="13.421875" style="0" customWidth="1"/>
    <col min="7" max="7" width="16.421875" style="0" customWidth="1"/>
    <col min="8" max="8" width="18.140625" style="0" customWidth="1"/>
    <col min="9" max="9" width="18.28125" style="0" customWidth="1"/>
    <col min="10" max="10" width="17.7109375" style="0" customWidth="1"/>
    <col min="11" max="11" width="15.8515625" style="0" customWidth="1"/>
    <col min="42" max="42" width="13.8515625" style="0" customWidth="1"/>
    <col min="43" max="43" width="16.00390625" style="0" customWidth="1"/>
    <col min="45" max="45" width="19.7109375" style="0" customWidth="1"/>
    <col min="47" max="47" width="15.57421875" style="0" customWidth="1"/>
    <col min="49" max="49" width="12.421875" style="0" bestFit="1" customWidth="1"/>
  </cols>
  <sheetData>
    <row r="4" ht="13.5" thickBot="1"/>
    <row r="5" spans="1:7" ht="12.75">
      <c r="A5" t="s">
        <v>29</v>
      </c>
      <c r="D5" t="s">
        <v>29</v>
      </c>
      <c r="F5" s="45" t="s">
        <v>15</v>
      </c>
      <c r="G5" s="45" t="s">
        <v>46</v>
      </c>
    </row>
    <row r="6" spans="1:7" ht="12.75">
      <c r="A6">
        <v>96.99767840866116</v>
      </c>
      <c r="D6" t="s">
        <v>42</v>
      </c>
      <c r="E6" s="44">
        <f>MAX(A6:A1005)</f>
        <v>130.15738911926746</v>
      </c>
      <c r="F6" s="46" t="s">
        <v>47</v>
      </c>
      <c r="G6" s="47">
        <f>COUNTIF($A$6:$A$1005,"&lt;78")</f>
        <v>6</v>
      </c>
    </row>
    <row r="7" spans="1:7" ht="12.75">
      <c r="A7">
        <v>87.22316831845092</v>
      </c>
      <c r="D7" t="s">
        <v>43</v>
      </c>
      <c r="E7" s="44">
        <f>MIN(A6:A1005)</f>
        <v>72.30552253313363</v>
      </c>
      <c r="F7" s="46" t="s">
        <v>48</v>
      </c>
      <c r="G7" s="47">
        <f>COUNTIF($A$6:$A$1005,"&lt;84")-G6</f>
        <v>55</v>
      </c>
    </row>
    <row r="8" spans="1:7" ht="12.75">
      <c r="A8">
        <v>102.44257307713269</v>
      </c>
      <c r="D8" t="s">
        <v>44</v>
      </c>
      <c r="E8" s="44">
        <f>E6-E7</f>
        <v>57.85186658613384</v>
      </c>
      <c r="F8" s="46" t="s">
        <v>49</v>
      </c>
      <c r="G8" s="47">
        <f>COUNTIF($A$6:$A$1005,"&lt;90")-SUM(G6:G7)</f>
        <v>100</v>
      </c>
    </row>
    <row r="9" spans="1:7" ht="12.75">
      <c r="A9">
        <v>112.7647354020155</v>
      </c>
      <c r="D9" t="s">
        <v>15</v>
      </c>
      <c r="E9">
        <v>10</v>
      </c>
      <c r="F9" s="46" t="s">
        <v>50</v>
      </c>
      <c r="G9" s="47">
        <f>COUNTIF($A$6:$A$1005,"&lt;96")-SUM(G6:G8)</f>
        <v>194</v>
      </c>
    </row>
    <row r="10" spans="1:7" ht="12.75">
      <c r="A10">
        <v>111.9835021905601</v>
      </c>
      <c r="D10" t="s">
        <v>45</v>
      </c>
      <c r="E10">
        <f>E8/E9</f>
        <v>5.785186658613384</v>
      </c>
      <c r="F10" s="46" t="s">
        <v>51</v>
      </c>
      <c r="G10" s="47">
        <f>COUNTIF($A$6:$A$1005,"&lt;102")-SUM(G6:G9)</f>
        <v>214</v>
      </c>
    </row>
    <row r="11" spans="1:7" ht="12.75">
      <c r="A11">
        <v>117.33133103698492</v>
      </c>
      <c r="D11" t="s">
        <v>45</v>
      </c>
      <c r="E11">
        <f>ROUND(E10,0)</f>
        <v>6</v>
      </c>
      <c r="F11" s="46" t="s">
        <v>52</v>
      </c>
      <c r="G11" s="47">
        <f>COUNTIF($A$6:$A$1005,"&lt;108")-SUM(G6:G10)</f>
        <v>191</v>
      </c>
    </row>
    <row r="12" spans="1:7" ht="12.75">
      <c r="A12">
        <v>78.16412360407412</v>
      </c>
      <c r="F12" s="46" t="s">
        <v>53</v>
      </c>
      <c r="G12" s="47">
        <f>COUNTIF($A$6:$A$1005,"&lt;114")-SUM(G6:G11)</f>
        <v>145</v>
      </c>
    </row>
    <row r="13" spans="1:7" ht="12.75">
      <c r="A13">
        <v>97.65818756713998</v>
      </c>
      <c r="F13" s="46" t="s">
        <v>54</v>
      </c>
      <c r="G13" s="47">
        <f>COUNTIF($A$6:$A$1005,"&lt;120")-SUM(G6:G12)</f>
        <v>74</v>
      </c>
    </row>
    <row r="14" spans="1:7" ht="12.75">
      <c r="A14">
        <v>110.95022525987588</v>
      </c>
      <c r="D14" t="s">
        <v>17</v>
      </c>
      <c r="E14" s="44">
        <f>AVERAGE(A6:A1005)</f>
        <v>100.25064117608053</v>
      </c>
      <c r="F14" s="46" t="s">
        <v>55</v>
      </c>
      <c r="G14" s="47">
        <f>COUNTIF($A$6:$A$1005,"&lt;126")-SUM(G6:G13)</f>
        <v>18</v>
      </c>
    </row>
    <row r="15" spans="1:7" ht="12.75">
      <c r="A15">
        <v>89.13299350533634</v>
      </c>
      <c r="D15" t="s">
        <v>18</v>
      </c>
      <c r="E15">
        <f>STDEV(A6:A1005)</f>
        <v>10.210820969196117</v>
      </c>
      <c r="F15" s="46" t="s">
        <v>56</v>
      </c>
      <c r="G15" s="47">
        <f>COUNTIF($A$6:$A$1005,"&lt;132")-SUM(G6:G14)</f>
        <v>3</v>
      </c>
    </row>
    <row r="16" spans="1:5" ht="12.75">
      <c r="A16">
        <v>93.09795839508297</v>
      </c>
      <c r="D16" t="s">
        <v>28</v>
      </c>
      <c r="E16">
        <f>VARP(A6:A1005)</f>
        <v>104.15660400011018</v>
      </c>
    </row>
    <row r="17" ht="12.75">
      <c r="A17">
        <v>83.09567672549747</v>
      </c>
    </row>
    <row r="18" ht="12.75">
      <c r="A18">
        <v>81.53089109109715</v>
      </c>
    </row>
    <row r="19" ht="12.75">
      <c r="A19">
        <v>90.22370502643753</v>
      </c>
    </row>
    <row r="20" ht="12.75">
      <c r="A20">
        <v>92.2649294603616</v>
      </c>
    </row>
    <row r="21" ht="12.75">
      <c r="A21">
        <v>78.820687829284</v>
      </c>
    </row>
    <row r="22" spans="1:10" ht="13.5" thickBot="1">
      <c r="A22">
        <v>94.32075128424913</v>
      </c>
      <c r="J22" s="49"/>
    </row>
    <row r="23" spans="1:49" ht="13.5" thickBot="1">
      <c r="A23">
        <v>95.95952431263868</v>
      </c>
      <c r="C23" s="34" t="s">
        <v>23</v>
      </c>
      <c r="D23" s="32"/>
      <c r="E23" s="33"/>
      <c r="F23" s="32" t="s">
        <v>12</v>
      </c>
      <c r="G23" s="32" t="s">
        <v>24</v>
      </c>
      <c r="H23" s="50" t="s">
        <v>57</v>
      </c>
      <c r="I23" s="42" t="s">
        <v>25</v>
      </c>
      <c r="J23" s="32" t="s">
        <v>16</v>
      </c>
      <c r="K23" s="20" t="s">
        <v>78</v>
      </c>
      <c r="L23" s="20" t="s">
        <v>79</v>
      </c>
      <c r="M23" s="20" t="s">
        <v>80</v>
      </c>
      <c r="Z23" s="34" t="s">
        <v>13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  <c r="AP23" s="32" t="s">
        <v>12</v>
      </c>
      <c r="AQ23" s="32" t="s">
        <v>24</v>
      </c>
      <c r="AR23" s="50" t="s">
        <v>57</v>
      </c>
      <c r="AS23" s="42" t="s">
        <v>25</v>
      </c>
      <c r="AT23" s="32" t="s">
        <v>16</v>
      </c>
      <c r="AU23" s="20" t="s">
        <v>78</v>
      </c>
      <c r="AV23" s="20" t="s">
        <v>79</v>
      </c>
      <c r="AW23" s="20" t="s">
        <v>80</v>
      </c>
    </row>
    <row r="24" spans="1:49" ht="13.5" thickBot="1">
      <c r="A24">
        <v>101.34853053168627</v>
      </c>
      <c r="F24" s="36" t="e">
        <f>AVERAGE(C24:E24)</f>
        <v>#DIV/0!</v>
      </c>
      <c r="G24" s="37" t="e">
        <f>VAR(C24:E24)</f>
        <v>#DIV/0!</v>
      </c>
      <c r="H24" s="51" t="e">
        <f>(3-1)*G24/$E$16</f>
        <v>#DIV/0!</v>
      </c>
      <c r="I24" s="9" t="s">
        <v>58</v>
      </c>
      <c r="J24" s="40">
        <f>COUNTIF(H24:H223,"&lt;0,7")</f>
        <v>0</v>
      </c>
      <c r="K24" s="22">
        <f>J24/200</f>
        <v>0</v>
      </c>
      <c r="L24">
        <f>0.35</f>
        <v>0.35</v>
      </c>
      <c r="M24">
        <f>1-CHIDIST(L24,2)</f>
        <v>0.1605429783816037</v>
      </c>
      <c r="Z24" s="35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9"/>
      <c r="AP24" s="36" t="e">
        <f>AVERAGE(Z24:AO24)</f>
        <v>#DIV/0!</v>
      </c>
      <c r="AQ24" s="37" t="e">
        <f>VAR(Z24:AO24)</f>
        <v>#DIV/0!</v>
      </c>
      <c r="AR24" s="51" t="e">
        <f>(16-1)*AQ24/$E$16</f>
        <v>#DIV/0!</v>
      </c>
      <c r="AS24" s="9" t="s">
        <v>81</v>
      </c>
      <c r="AT24" s="40">
        <f>COUNTIF(AR24:AR223,"&lt;6,15")</f>
        <v>0</v>
      </c>
      <c r="AU24" s="22">
        <f>AT24/200</f>
        <v>0</v>
      </c>
      <c r="AV24">
        <v>5.575</v>
      </c>
      <c r="AW24">
        <f>1-CHIDIST(AV24,15)</f>
        <v>0.013962741319022975</v>
      </c>
    </row>
    <row r="25" spans="1:49" ht="13.5" thickBot="1">
      <c r="A25">
        <v>96.345070485404</v>
      </c>
      <c r="F25" s="12" t="e">
        <f aca="true" t="shared" si="0" ref="F25:F88">AVERAGE(C25:E25)</f>
        <v>#DIV/0!</v>
      </c>
      <c r="G25" s="12" t="e">
        <f aca="true" t="shared" si="1" ref="G25:G88">VAR(C25:E25)</f>
        <v>#DIV/0!</v>
      </c>
      <c r="H25" s="51" t="e">
        <f aca="true" t="shared" si="2" ref="H25:H88">(3-1)*G25/$E$16</f>
        <v>#DIV/0!</v>
      </c>
      <c r="I25" s="10" t="s">
        <v>59</v>
      </c>
      <c r="J25" s="22">
        <f>COUNTIF(H24:H223,"&lt;1,4")-J24</f>
        <v>0</v>
      </c>
      <c r="K25" s="22">
        <f aca="true" t="shared" si="3" ref="K25:K43">J25/200+K24</f>
        <v>0</v>
      </c>
      <c r="L25">
        <f>L24+0.7</f>
        <v>1.0499999999999998</v>
      </c>
      <c r="M25">
        <f aca="true" t="shared" si="4" ref="M25:M43">1-CHIDIST(L25,2)</f>
        <v>0.4084446304386614</v>
      </c>
      <c r="Z25" s="3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0"/>
      <c r="AP25" s="36" t="e">
        <f aca="true" t="shared" si="5" ref="AP25:AP88">AVERAGE(Z25:AO25)</f>
        <v>#DIV/0!</v>
      </c>
      <c r="AQ25" s="37" t="e">
        <f aca="true" t="shared" si="6" ref="AQ25:AQ88">VAR(Z25:AO25)</f>
        <v>#DIV/0!</v>
      </c>
      <c r="AR25" s="51" t="e">
        <f aca="true" t="shared" si="7" ref="AR25:AR88">(16-1)*AQ25/$E$16</f>
        <v>#DIV/0!</v>
      </c>
      <c r="AS25" s="10" t="s">
        <v>82</v>
      </c>
      <c r="AT25" s="22">
        <f>COUNTIF(AR24:AR223,"&lt;7,3")-AT24</f>
        <v>0</v>
      </c>
      <c r="AU25" s="22">
        <f aca="true" t="shared" si="8" ref="AU25:AU43">AT25/200+AU24</f>
        <v>0</v>
      </c>
      <c r="AV25">
        <f>AV24+1.15</f>
        <v>6.725</v>
      </c>
      <c r="AW25">
        <f aca="true" t="shared" si="9" ref="AW25:AW43">1-CHIDIST(AV25,15)</f>
        <v>0.035163674964264424</v>
      </c>
    </row>
    <row r="26" spans="1:49" ht="13.5" thickBot="1">
      <c r="A26">
        <v>96.73009369871579</v>
      </c>
      <c r="F26" s="12" t="e">
        <f t="shared" si="0"/>
        <v>#DIV/0!</v>
      </c>
      <c r="G26" s="12" t="e">
        <f t="shared" si="1"/>
        <v>#DIV/0!</v>
      </c>
      <c r="H26" s="51" t="e">
        <f t="shared" si="2"/>
        <v>#DIV/0!</v>
      </c>
      <c r="I26" s="38" t="s">
        <v>60</v>
      </c>
      <c r="J26" s="22">
        <f>COUNTIF(H24:H223,"&lt;2,1")-SUM(J24:J25)</f>
        <v>0</v>
      </c>
      <c r="K26" s="22">
        <f t="shared" si="3"/>
        <v>0</v>
      </c>
      <c r="L26">
        <f aca="true" t="shared" si="10" ref="L26:L43">L25+0.7</f>
        <v>1.7499999999999998</v>
      </c>
      <c r="M26">
        <f t="shared" si="4"/>
        <v>0.5831379777539998</v>
      </c>
      <c r="Z26" s="3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0"/>
      <c r="AP26" s="36" t="e">
        <f t="shared" si="5"/>
        <v>#DIV/0!</v>
      </c>
      <c r="AQ26" s="37" t="e">
        <f t="shared" si="6"/>
        <v>#DIV/0!</v>
      </c>
      <c r="AR26" s="51" t="e">
        <f t="shared" si="7"/>
        <v>#DIV/0!</v>
      </c>
      <c r="AS26" s="38" t="s">
        <v>83</v>
      </c>
      <c r="AT26" s="22">
        <f>COUNTIF(AR24:AR223,"&lt;8,45")-SUM(AT24:AT25)</f>
        <v>0</v>
      </c>
      <c r="AU26" s="22">
        <f t="shared" si="8"/>
        <v>0</v>
      </c>
      <c r="AV26">
        <f aca="true" t="shared" si="11" ref="AV26:AV43">AV25+1.15</f>
        <v>7.875</v>
      </c>
      <c r="AW26">
        <f t="shared" si="9"/>
        <v>0.07130380538037051</v>
      </c>
    </row>
    <row r="27" spans="1:49" ht="13.5" thickBot="1">
      <c r="A27">
        <v>96.29759486197145</v>
      </c>
      <c r="F27" s="12" t="e">
        <f t="shared" si="0"/>
        <v>#DIV/0!</v>
      </c>
      <c r="G27" s="12" t="e">
        <f t="shared" si="1"/>
        <v>#DIV/0!</v>
      </c>
      <c r="H27" s="51" t="e">
        <f t="shared" si="2"/>
        <v>#DIV/0!</v>
      </c>
      <c r="I27" s="38" t="s">
        <v>61</v>
      </c>
      <c r="J27" s="22">
        <f>COUNTIF(H24:H223,"&lt;2,8")-SUM(J24:J26)</f>
        <v>0</v>
      </c>
      <c r="K27" s="22">
        <f t="shared" si="3"/>
        <v>0</v>
      </c>
      <c r="L27">
        <f t="shared" si="10"/>
        <v>2.4499999999999997</v>
      </c>
      <c r="M27">
        <f t="shared" si="4"/>
        <v>0.7062422996642128</v>
      </c>
      <c r="Z27" s="3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0"/>
      <c r="AP27" s="36" t="e">
        <f t="shared" si="5"/>
        <v>#DIV/0!</v>
      </c>
      <c r="AQ27" s="37" t="e">
        <f t="shared" si="6"/>
        <v>#DIV/0!</v>
      </c>
      <c r="AR27" s="51" t="e">
        <f t="shared" si="7"/>
        <v>#DIV/0!</v>
      </c>
      <c r="AS27" s="38" t="s">
        <v>84</v>
      </c>
      <c r="AT27" s="22">
        <f>COUNTIF(AR24:AR223,"&lt;9,6")-SUM(AT24:AT26)</f>
        <v>0</v>
      </c>
      <c r="AU27" s="22">
        <f t="shared" si="8"/>
        <v>0</v>
      </c>
      <c r="AV27">
        <f t="shared" si="11"/>
        <v>9.025</v>
      </c>
      <c r="AW27">
        <f t="shared" si="9"/>
        <v>0.12379334239953521</v>
      </c>
    </row>
    <row r="28" spans="1:49" ht="13.5" thickBot="1">
      <c r="A28">
        <v>113.42641553492285</v>
      </c>
      <c r="F28" s="12" t="e">
        <f t="shared" si="0"/>
        <v>#DIV/0!</v>
      </c>
      <c r="G28" s="12" t="e">
        <f t="shared" si="1"/>
        <v>#DIV/0!</v>
      </c>
      <c r="H28" s="51" t="e">
        <f t="shared" si="2"/>
        <v>#DIV/0!</v>
      </c>
      <c r="I28" s="38" t="s">
        <v>62</v>
      </c>
      <c r="J28" s="22">
        <f>COUNTIF(H24:H223,"&lt;3,5")-SUM(J24:J27)</f>
        <v>0</v>
      </c>
      <c r="K28" s="22">
        <f t="shared" si="3"/>
        <v>0</v>
      </c>
      <c r="L28">
        <f t="shared" si="10"/>
        <v>3.1499999999999995</v>
      </c>
      <c r="M28">
        <f t="shared" si="4"/>
        <v>0.7929924473102118</v>
      </c>
      <c r="Z28" s="3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0"/>
      <c r="AP28" s="36" t="e">
        <f t="shared" si="5"/>
        <v>#DIV/0!</v>
      </c>
      <c r="AQ28" s="37" t="e">
        <f t="shared" si="6"/>
        <v>#DIV/0!</v>
      </c>
      <c r="AR28" s="51" t="e">
        <f t="shared" si="7"/>
        <v>#DIV/0!</v>
      </c>
      <c r="AS28" s="38" t="s">
        <v>85</v>
      </c>
      <c r="AT28" s="22">
        <f>COUNTIF(AR24:AR223,"&lt;10,75")-SUM(AT24:AT27)</f>
        <v>0</v>
      </c>
      <c r="AU28" s="22">
        <f t="shared" si="8"/>
        <v>0</v>
      </c>
      <c r="AV28">
        <f t="shared" si="11"/>
        <v>10.175</v>
      </c>
      <c r="AW28">
        <f t="shared" si="9"/>
        <v>0.19141011569989808</v>
      </c>
    </row>
    <row r="29" spans="1:49" ht="13.5" thickBot="1">
      <c r="A29">
        <v>99.14715544946375</v>
      </c>
      <c r="F29" s="12" t="e">
        <f t="shared" si="0"/>
        <v>#DIV/0!</v>
      </c>
      <c r="G29" s="12" t="e">
        <f t="shared" si="1"/>
        <v>#DIV/0!</v>
      </c>
      <c r="H29" s="51" t="e">
        <f t="shared" si="2"/>
        <v>#DIV/0!</v>
      </c>
      <c r="I29" s="38" t="s">
        <v>63</v>
      </c>
      <c r="J29" s="22">
        <f>COUNTIF(H24:H223,"&lt;4,2")-SUM(J24:J28)</f>
        <v>0</v>
      </c>
      <c r="K29" s="22">
        <f t="shared" si="3"/>
        <v>0</v>
      </c>
      <c r="L29">
        <f t="shared" si="10"/>
        <v>3.8499999999999996</v>
      </c>
      <c r="M29">
        <f t="shared" si="4"/>
        <v>0.8541242431376872</v>
      </c>
      <c r="Z29" s="3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10"/>
      <c r="AP29" s="36" t="e">
        <f t="shared" si="5"/>
        <v>#DIV/0!</v>
      </c>
      <c r="AQ29" s="37" t="e">
        <f t="shared" si="6"/>
        <v>#DIV/0!</v>
      </c>
      <c r="AR29" s="51" t="e">
        <f t="shared" si="7"/>
        <v>#DIV/0!</v>
      </c>
      <c r="AS29" s="38" t="s">
        <v>86</v>
      </c>
      <c r="AT29" s="22">
        <f>COUNTIF(AR24:AR223,"&lt;11,9")-SUM(AT24:AT28)</f>
        <v>0</v>
      </c>
      <c r="AU29" s="22">
        <f t="shared" si="8"/>
        <v>0</v>
      </c>
      <c r="AV29">
        <f t="shared" si="11"/>
        <v>11.325000000000001</v>
      </c>
      <c r="AW29">
        <f t="shared" si="9"/>
        <v>0.2707661215759207</v>
      </c>
    </row>
    <row r="30" spans="1:49" ht="13.5" thickBot="1">
      <c r="A30">
        <v>98.13842350704363</v>
      </c>
      <c r="F30" s="12" t="e">
        <f t="shared" si="0"/>
        <v>#DIV/0!</v>
      </c>
      <c r="G30" s="12" t="e">
        <f t="shared" si="1"/>
        <v>#DIV/0!</v>
      </c>
      <c r="H30" s="51" t="e">
        <f t="shared" si="2"/>
        <v>#DIV/0!</v>
      </c>
      <c r="I30" s="38" t="s">
        <v>64</v>
      </c>
      <c r="J30" s="22">
        <f>COUNTIF(H24:H223,"&lt;4,9")-SUM(J24:J29)</f>
        <v>0</v>
      </c>
      <c r="K30" s="22">
        <f t="shared" si="3"/>
        <v>0</v>
      </c>
      <c r="L30">
        <f t="shared" si="10"/>
        <v>4.55</v>
      </c>
      <c r="M30">
        <f t="shared" si="4"/>
        <v>0.8972030915604253</v>
      </c>
      <c r="Z30" s="3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10"/>
      <c r="AP30" s="36" t="e">
        <f t="shared" si="5"/>
        <v>#DIV/0!</v>
      </c>
      <c r="AQ30" s="37" t="e">
        <f t="shared" si="6"/>
        <v>#DIV/0!</v>
      </c>
      <c r="AR30" s="51" t="e">
        <f t="shared" si="7"/>
        <v>#DIV/0!</v>
      </c>
      <c r="AS30" s="38" t="s">
        <v>87</v>
      </c>
      <c r="AT30" s="22">
        <f>COUNTIF(AR24:AR223,"&lt;13,05")-SUM(AT24:AT29)</f>
        <v>0</v>
      </c>
      <c r="AU30" s="22">
        <f t="shared" si="8"/>
        <v>0</v>
      </c>
      <c r="AV30">
        <f t="shared" si="11"/>
        <v>12.475000000000001</v>
      </c>
      <c r="AW30">
        <f t="shared" si="9"/>
        <v>0.3572224044285923</v>
      </c>
    </row>
    <row r="31" spans="1:49" ht="13.5" thickBot="1">
      <c r="A31">
        <v>94.86792603420326</v>
      </c>
      <c r="F31" s="12" t="e">
        <f t="shared" si="0"/>
        <v>#DIV/0!</v>
      </c>
      <c r="G31" s="12" t="e">
        <f t="shared" si="1"/>
        <v>#DIV/0!</v>
      </c>
      <c r="H31" s="51" t="e">
        <f t="shared" si="2"/>
        <v>#DIV/0!</v>
      </c>
      <c r="I31" s="38" t="s">
        <v>65</v>
      </c>
      <c r="J31" s="22">
        <f>COUNTIF(H24:H223,"&lt;5,6")-SUM(J24:J30)</f>
        <v>0</v>
      </c>
      <c r="K31" s="22">
        <f t="shared" si="3"/>
        <v>0</v>
      </c>
      <c r="L31">
        <f t="shared" si="10"/>
        <v>5.25</v>
      </c>
      <c r="M31">
        <f t="shared" si="4"/>
        <v>0.9275602429627267</v>
      </c>
      <c r="Z31" s="3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10"/>
      <c r="AP31" s="36" t="e">
        <f t="shared" si="5"/>
        <v>#DIV/0!</v>
      </c>
      <c r="AQ31" s="37" t="e">
        <f t="shared" si="6"/>
        <v>#DIV/0!</v>
      </c>
      <c r="AR31" s="51" t="e">
        <f t="shared" si="7"/>
        <v>#DIV/0!</v>
      </c>
      <c r="AS31" s="38" t="s">
        <v>88</v>
      </c>
      <c r="AT31" s="22">
        <f>COUNTIF(AR24:AR223,"&lt;14,2")-SUM(AT24:AT30)</f>
        <v>0</v>
      </c>
      <c r="AU31" s="22">
        <f t="shared" si="8"/>
        <v>0</v>
      </c>
      <c r="AV31">
        <f t="shared" si="11"/>
        <v>13.625000000000002</v>
      </c>
      <c r="AW31">
        <f t="shared" si="9"/>
        <v>0.44586118230918836</v>
      </c>
    </row>
    <row r="32" spans="1:49" ht="13.5" thickBot="1">
      <c r="A32">
        <v>119.72211975953542</v>
      </c>
      <c r="F32" s="12" t="e">
        <f t="shared" si="0"/>
        <v>#DIV/0!</v>
      </c>
      <c r="G32" s="12" t="e">
        <f t="shared" si="1"/>
        <v>#DIV/0!</v>
      </c>
      <c r="H32" s="51" t="e">
        <f t="shared" si="2"/>
        <v>#DIV/0!</v>
      </c>
      <c r="I32" s="38" t="s">
        <v>66</v>
      </c>
      <c r="J32" s="22">
        <f>COUNTIF(H24:H223,"&lt;6,3")-SUM(J24:J31)</f>
        <v>0</v>
      </c>
      <c r="K32" s="22">
        <f t="shared" si="3"/>
        <v>0</v>
      </c>
      <c r="L32">
        <f t="shared" si="10"/>
        <v>5.95</v>
      </c>
      <c r="M32">
        <f t="shared" si="4"/>
        <v>0.9489525659937161</v>
      </c>
      <c r="Z32" s="3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10"/>
      <c r="AP32" s="36" t="e">
        <f t="shared" si="5"/>
        <v>#DIV/0!</v>
      </c>
      <c r="AQ32" s="37" t="e">
        <f t="shared" si="6"/>
        <v>#DIV/0!</v>
      </c>
      <c r="AR32" s="51" t="e">
        <f t="shared" si="7"/>
        <v>#DIV/0!</v>
      </c>
      <c r="AS32" s="38" t="s">
        <v>89</v>
      </c>
      <c r="AT32" s="22">
        <f>COUNTIF(AR24:AR223,"&lt;15,35")-SUM(AT24:AT31)</f>
        <v>0</v>
      </c>
      <c r="AU32" s="22">
        <f t="shared" si="8"/>
        <v>0</v>
      </c>
      <c r="AV32">
        <f t="shared" si="11"/>
        <v>14.775000000000002</v>
      </c>
      <c r="AW32">
        <f t="shared" si="9"/>
        <v>0.5322573581034455</v>
      </c>
    </row>
    <row r="33" spans="1:49" ht="13.5" thickBot="1">
      <c r="A33">
        <v>108.65672973304754</v>
      </c>
      <c r="F33" s="12" t="e">
        <f t="shared" si="0"/>
        <v>#DIV/0!</v>
      </c>
      <c r="G33" s="12" t="e">
        <f t="shared" si="1"/>
        <v>#DIV/0!</v>
      </c>
      <c r="H33" s="51" t="e">
        <f t="shared" si="2"/>
        <v>#DIV/0!</v>
      </c>
      <c r="I33" s="38" t="s">
        <v>67</v>
      </c>
      <c r="J33" s="22">
        <f>COUNTIF(H24:H223,"&lt;7")-SUM(J24:J32)</f>
        <v>0</v>
      </c>
      <c r="K33" s="22">
        <f t="shared" si="3"/>
        <v>0</v>
      </c>
      <c r="L33">
        <f t="shared" si="10"/>
        <v>6.65</v>
      </c>
      <c r="M33">
        <f t="shared" si="4"/>
        <v>0.9640274812450698</v>
      </c>
      <c r="Z33" s="36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0"/>
      <c r="AP33" s="36" t="e">
        <f t="shared" si="5"/>
        <v>#DIV/0!</v>
      </c>
      <c r="AQ33" s="37" t="e">
        <f t="shared" si="6"/>
        <v>#DIV/0!</v>
      </c>
      <c r="AR33" s="51" t="e">
        <f t="shared" si="7"/>
        <v>#DIV/0!</v>
      </c>
      <c r="AS33" s="38" t="s">
        <v>90</v>
      </c>
      <c r="AT33" s="22">
        <f>COUNTIF(AR24:AR223,"&lt;16,5")-SUM(AT24:AT32)</f>
        <v>0</v>
      </c>
      <c r="AU33" s="22">
        <f t="shared" si="8"/>
        <v>0</v>
      </c>
      <c r="AV33">
        <f t="shared" si="11"/>
        <v>15.925000000000002</v>
      </c>
      <c r="AW33">
        <f t="shared" si="9"/>
        <v>0.6129463252013008</v>
      </c>
    </row>
    <row r="34" spans="1:49" ht="13.5" thickBot="1">
      <c r="A34">
        <v>123.75654730712995</v>
      </c>
      <c r="F34" s="12" t="e">
        <f t="shared" si="0"/>
        <v>#DIV/0!</v>
      </c>
      <c r="G34" s="12" t="e">
        <f t="shared" si="1"/>
        <v>#DIV/0!</v>
      </c>
      <c r="H34" s="51" t="e">
        <f t="shared" si="2"/>
        <v>#DIV/0!</v>
      </c>
      <c r="I34" s="38" t="s">
        <v>68</v>
      </c>
      <c r="J34" s="22">
        <f>COUNTIF(H24:H223,"&lt;7,7")-SUM(J24:J33)</f>
        <v>0</v>
      </c>
      <c r="K34" s="22">
        <f t="shared" si="3"/>
        <v>0</v>
      </c>
      <c r="L34">
        <f t="shared" si="10"/>
        <v>7.3500000000000005</v>
      </c>
      <c r="M34">
        <f t="shared" si="4"/>
        <v>0.9746505944762176</v>
      </c>
      <c r="Z34" s="36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0"/>
      <c r="AP34" s="36" t="e">
        <f t="shared" si="5"/>
        <v>#DIV/0!</v>
      </c>
      <c r="AQ34" s="37" t="e">
        <f t="shared" si="6"/>
        <v>#DIV/0!</v>
      </c>
      <c r="AR34" s="51" t="e">
        <f t="shared" si="7"/>
        <v>#DIV/0!</v>
      </c>
      <c r="AS34" s="38" t="s">
        <v>91</v>
      </c>
      <c r="AT34" s="22">
        <f>COUNTIF(AR24:AR223,"&lt;17,65")-SUM(AT24:AT33)</f>
        <v>0</v>
      </c>
      <c r="AU34" s="22">
        <f t="shared" si="8"/>
        <v>0</v>
      </c>
      <c r="AV34">
        <f t="shared" si="11"/>
        <v>17.075000000000003</v>
      </c>
      <c r="AW34">
        <f t="shared" si="9"/>
        <v>0.6855992920106917</v>
      </c>
    </row>
    <row r="35" spans="1:49" ht="13.5" thickBot="1">
      <c r="A35">
        <v>93.45093328884104</v>
      </c>
      <c r="F35" s="12" t="e">
        <f t="shared" si="0"/>
        <v>#DIV/0!</v>
      </c>
      <c r="G35" s="12" t="e">
        <f t="shared" si="1"/>
        <v>#DIV/0!</v>
      </c>
      <c r="H35" s="51" t="e">
        <f t="shared" si="2"/>
        <v>#DIV/0!</v>
      </c>
      <c r="I35" s="38" t="s">
        <v>69</v>
      </c>
      <c r="J35" s="22">
        <f>COUNTIF(H24:H223,"&lt;8,4")-SUM(J24:J34)</f>
        <v>0</v>
      </c>
      <c r="K35" s="22">
        <f t="shared" si="3"/>
        <v>0</v>
      </c>
      <c r="L35">
        <f t="shared" si="10"/>
        <v>8.05</v>
      </c>
      <c r="M35">
        <f t="shared" si="4"/>
        <v>0.9821365758459407</v>
      </c>
      <c r="Z35" s="36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10"/>
      <c r="AP35" s="36" t="e">
        <f t="shared" si="5"/>
        <v>#DIV/0!</v>
      </c>
      <c r="AQ35" s="37" t="e">
        <f t="shared" si="6"/>
        <v>#DIV/0!</v>
      </c>
      <c r="AR35" s="51" t="e">
        <f t="shared" si="7"/>
        <v>#DIV/0!</v>
      </c>
      <c r="AS35" s="38" t="s">
        <v>92</v>
      </c>
      <c r="AT35" s="22">
        <f>COUNTIF(AR24:AR223,"&lt;18,8")-SUM(AT24:AT34)</f>
        <v>0</v>
      </c>
      <c r="AU35" s="22">
        <f t="shared" si="8"/>
        <v>0</v>
      </c>
      <c r="AV35">
        <f t="shared" si="11"/>
        <v>18.225</v>
      </c>
      <c r="AW35">
        <f t="shared" si="9"/>
        <v>0.7489785153356783</v>
      </c>
    </row>
    <row r="36" spans="1:49" ht="13.5" thickBot="1">
      <c r="A36">
        <v>116.61455826251768</v>
      </c>
      <c r="F36" s="12" t="e">
        <f t="shared" si="0"/>
        <v>#DIV/0!</v>
      </c>
      <c r="G36" s="12" t="e">
        <f t="shared" si="1"/>
        <v>#DIV/0!</v>
      </c>
      <c r="H36" s="51" t="e">
        <f t="shared" si="2"/>
        <v>#DIV/0!</v>
      </c>
      <c r="I36" s="38" t="s">
        <v>70</v>
      </c>
      <c r="J36" s="22">
        <f>COUNTIF(H24:H223,"&lt;9,1")-SUM(J24:J35)</f>
        <v>0</v>
      </c>
      <c r="K36" s="22">
        <f t="shared" si="3"/>
        <v>0</v>
      </c>
      <c r="L36">
        <f t="shared" si="10"/>
        <v>8.75</v>
      </c>
      <c r="M36">
        <f t="shared" si="4"/>
        <v>0.9874118577570409</v>
      </c>
      <c r="Z36" s="36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0"/>
      <c r="AP36" s="36" t="e">
        <f t="shared" si="5"/>
        <v>#DIV/0!</v>
      </c>
      <c r="AQ36" s="37" t="e">
        <f t="shared" si="6"/>
        <v>#DIV/0!</v>
      </c>
      <c r="AR36" s="51" t="e">
        <f t="shared" si="7"/>
        <v>#DIV/0!</v>
      </c>
      <c r="AS36" s="38" t="s">
        <v>93</v>
      </c>
      <c r="AT36" s="22">
        <f>COUNTIF(AR24:AR223,"&lt;19,95")-SUM(AT24:AT35)</f>
        <v>0</v>
      </c>
      <c r="AU36" s="22">
        <f t="shared" si="8"/>
        <v>0</v>
      </c>
      <c r="AV36">
        <f t="shared" si="11"/>
        <v>19.375</v>
      </c>
      <c r="AW36">
        <f t="shared" si="9"/>
        <v>0.8027591895556667</v>
      </c>
    </row>
    <row r="37" spans="1:49" ht="13.5" thickBot="1">
      <c r="A37">
        <v>83.87602317961864</v>
      </c>
      <c r="F37" s="12" t="e">
        <f t="shared" si="0"/>
        <v>#DIV/0!</v>
      </c>
      <c r="G37" s="12" t="e">
        <f t="shared" si="1"/>
        <v>#DIV/0!</v>
      </c>
      <c r="H37" s="51" t="e">
        <f t="shared" si="2"/>
        <v>#DIV/0!</v>
      </c>
      <c r="I37" s="38" t="s">
        <v>71</v>
      </c>
      <c r="J37" s="22">
        <f>COUNTIF(H24:H223,"&lt;9,8")-SUM(J24:J36)</f>
        <v>0</v>
      </c>
      <c r="K37" s="22">
        <f t="shared" si="3"/>
        <v>0</v>
      </c>
      <c r="L37">
        <f t="shared" si="10"/>
        <v>9.45</v>
      </c>
      <c r="M37">
        <f t="shared" si="4"/>
        <v>0.9911292860897017</v>
      </c>
      <c r="Z37" s="36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0"/>
      <c r="AP37" s="36" t="e">
        <f t="shared" si="5"/>
        <v>#DIV/0!</v>
      </c>
      <c r="AQ37" s="37" t="e">
        <f t="shared" si="6"/>
        <v>#DIV/0!</v>
      </c>
      <c r="AR37" s="51" t="e">
        <f t="shared" si="7"/>
        <v>#DIV/0!</v>
      </c>
      <c r="AS37" s="38" t="s">
        <v>94</v>
      </c>
      <c r="AT37" s="22">
        <f>COUNTIF(AR24:AR223,"&lt;21,1")-SUM(AT24:AT36)</f>
        <v>0</v>
      </c>
      <c r="AU37" s="22">
        <f t="shared" si="8"/>
        <v>0</v>
      </c>
      <c r="AV37">
        <f t="shared" si="11"/>
        <v>20.525</v>
      </c>
      <c r="AW37">
        <f t="shared" si="9"/>
        <v>0.8472956333925412</v>
      </c>
    </row>
    <row r="38" spans="1:49" ht="13.5" thickBot="1">
      <c r="A38">
        <v>105.38948370376602</v>
      </c>
      <c r="F38" s="12" t="e">
        <f t="shared" si="0"/>
        <v>#DIV/0!</v>
      </c>
      <c r="G38" s="12" t="e">
        <f t="shared" si="1"/>
        <v>#DIV/0!</v>
      </c>
      <c r="H38" s="51" t="e">
        <f t="shared" si="2"/>
        <v>#DIV/0!</v>
      </c>
      <c r="I38" s="38" t="s">
        <v>72</v>
      </c>
      <c r="J38" s="22">
        <f>COUNTIF(H24:H223,"&lt;10,5")-SUM(J24:J37)</f>
        <v>0</v>
      </c>
      <c r="K38" s="22">
        <f t="shared" si="3"/>
        <v>0</v>
      </c>
      <c r="L38">
        <f t="shared" si="10"/>
        <v>10.149999999999999</v>
      </c>
      <c r="M38">
        <f t="shared" si="4"/>
        <v>0.9937489135601106</v>
      </c>
      <c r="Z38" s="36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0"/>
      <c r="AP38" s="36" t="e">
        <f t="shared" si="5"/>
        <v>#DIV/0!</v>
      </c>
      <c r="AQ38" s="37" t="e">
        <f t="shared" si="6"/>
        <v>#DIV/0!</v>
      </c>
      <c r="AR38" s="51" t="e">
        <f t="shared" si="7"/>
        <v>#DIV/0!</v>
      </c>
      <c r="AS38" s="38" t="s">
        <v>95</v>
      </c>
      <c r="AT38" s="22">
        <f>COUNTIF(AR24:AR223,"&lt;22,25")-SUM(AT24:AT37)</f>
        <v>0</v>
      </c>
      <c r="AU38" s="22">
        <f t="shared" si="8"/>
        <v>0</v>
      </c>
      <c r="AV38">
        <f t="shared" si="11"/>
        <v>21.674999999999997</v>
      </c>
      <c r="AW38">
        <f t="shared" si="9"/>
        <v>0.8833867414683984</v>
      </c>
    </row>
    <row r="39" spans="1:49" ht="13.5" thickBot="1">
      <c r="A39">
        <v>109.02191459317692</v>
      </c>
      <c r="F39" s="12" t="e">
        <f t="shared" si="0"/>
        <v>#DIV/0!</v>
      </c>
      <c r="G39" s="12" t="e">
        <f t="shared" si="1"/>
        <v>#DIV/0!</v>
      </c>
      <c r="H39" s="51" t="e">
        <f t="shared" si="2"/>
        <v>#DIV/0!</v>
      </c>
      <c r="I39" s="38" t="s">
        <v>73</v>
      </c>
      <c r="J39" s="22">
        <f>COUNTIF(H24:H223,"&lt;11,2")-SUM(J24:J38)</f>
        <v>0</v>
      </c>
      <c r="K39" s="22">
        <f t="shared" si="3"/>
        <v>0</v>
      </c>
      <c r="L39">
        <f t="shared" si="10"/>
        <v>10.849999999999998</v>
      </c>
      <c r="M39">
        <f t="shared" si="4"/>
        <v>0.9955949338380078</v>
      </c>
      <c r="Z39" s="36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0"/>
      <c r="AP39" s="36" t="e">
        <f t="shared" si="5"/>
        <v>#DIV/0!</v>
      </c>
      <c r="AQ39" s="37" t="e">
        <f t="shared" si="6"/>
        <v>#DIV/0!</v>
      </c>
      <c r="AR39" s="51" t="e">
        <f t="shared" si="7"/>
        <v>#DIV/0!</v>
      </c>
      <c r="AS39" s="38" t="s">
        <v>96</v>
      </c>
      <c r="AT39" s="22">
        <f>COUNTIF(AR24:AR223,"&lt;23,4")-SUM(AT24:AT38)</f>
        <v>0</v>
      </c>
      <c r="AU39" s="22">
        <f t="shared" si="8"/>
        <v>0</v>
      </c>
      <c r="AV39">
        <f t="shared" si="11"/>
        <v>22.824999999999996</v>
      </c>
      <c r="AW39">
        <f t="shared" si="9"/>
        <v>0.9120732316654112</v>
      </c>
    </row>
    <row r="40" spans="1:49" ht="13.5" thickBot="1">
      <c r="A40">
        <v>119.18915586429648</v>
      </c>
      <c r="F40" s="12" t="e">
        <f t="shared" si="0"/>
        <v>#DIV/0!</v>
      </c>
      <c r="G40" s="12" t="e">
        <f t="shared" si="1"/>
        <v>#DIV/0!</v>
      </c>
      <c r="H40" s="51" t="e">
        <f t="shared" si="2"/>
        <v>#DIV/0!</v>
      </c>
      <c r="I40" s="38" t="s">
        <v>74</v>
      </c>
      <c r="J40" s="22">
        <f>COUNTIF(H24:H223,"&lt;11,9")-SUM(J24:J39)</f>
        <v>0</v>
      </c>
      <c r="K40" s="22">
        <f t="shared" si="3"/>
        <v>0</v>
      </c>
      <c r="L40">
        <f t="shared" si="10"/>
        <v>11.549999999999997</v>
      </c>
      <c r="M40">
        <f t="shared" si="4"/>
        <v>0.9968958023412212</v>
      </c>
      <c r="Z40" s="36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0"/>
      <c r="AP40" s="36" t="e">
        <f t="shared" si="5"/>
        <v>#DIV/0!</v>
      </c>
      <c r="AQ40" s="37" t="e">
        <f t="shared" si="6"/>
        <v>#DIV/0!</v>
      </c>
      <c r="AR40" s="51" t="e">
        <f t="shared" si="7"/>
        <v>#DIV/0!</v>
      </c>
      <c r="AS40" s="38" t="s">
        <v>97</v>
      </c>
      <c r="AT40" s="22">
        <f>COUNTIF(AR24:AR223,"&lt;24,55")-SUM(AT24:AT39)</f>
        <v>0</v>
      </c>
      <c r="AU40" s="22">
        <f t="shared" si="8"/>
        <v>0</v>
      </c>
      <c r="AV40">
        <f t="shared" si="11"/>
        <v>23.974999999999994</v>
      </c>
      <c r="AW40">
        <f t="shared" si="9"/>
        <v>0.9344807527919265</v>
      </c>
    </row>
    <row r="41" spans="1:49" ht="13.5" thickBot="1">
      <c r="A41">
        <v>99.15482931100996</v>
      </c>
      <c r="F41" s="12" t="e">
        <f t="shared" si="0"/>
        <v>#DIV/0!</v>
      </c>
      <c r="G41" s="12" t="e">
        <f t="shared" si="1"/>
        <v>#DIV/0!</v>
      </c>
      <c r="H41" s="51" t="e">
        <f t="shared" si="2"/>
        <v>#DIV/0!</v>
      </c>
      <c r="I41" s="38" t="s">
        <v>75</v>
      </c>
      <c r="J41" s="22">
        <f>COUNTIF(H24:H223,"&lt;12,6")-SUM(J24:J40)</f>
        <v>0</v>
      </c>
      <c r="K41" s="22">
        <f t="shared" si="3"/>
        <v>0</v>
      </c>
      <c r="L41">
        <f t="shared" si="10"/>
        <v>12.249999999999996</v>
      </c>
      <c r="M41">
        <f t="shared" si="4"/>
        <v>0.9978125088817259</v>
      </c>
      <c r="Z41" s="36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10"/>
      <c r="AP41" s="36" t="e">
        <f t="shared" si="5"/>
        <v>#DIV/0!</v>
      </c>
      <c r="AQ41" s="37" t="e">
        <f t="shared" si="6"/>
        <v>#DIV/0!</v>
      </c>
      <c r="AR41" s="51" t="e">
        <f t="shared" si="7"/>
        <v>#DIV/0!</v>
      </c>
      <c r="AS41" s="38" t="s">
        <v>98</v>
      </c>
      <c r="AT41" s="22">
        <f>COUNTIF(AR24:AR223,"&lt;25,7")-SUM(AT24:AT40)</f>
        <v>0</v>
      </c>
      <c r="AU41" s="22">
        <f t="shared" si="8"/>
        <v>0</v>
      </c>
      <c r="AV41">
        <f t="shared" si="11"/>
        <v>25.124999999999993</v>
      </c>
      <c r="AW41">
        <f t="shared" si="9"/>
        <v>0.9517103226798147</v>
      </c>
    </row>
    <row r="42" spans="1:49" ht="13.5" thickBot="1">
      <c r="A42">
        <v>94.76204948223312</v>
      </c>
      <c r="F42" s="12" t="e">
        <f t="shared" si="0"/>
        <v>#DIV/0!</v>
      </c>
      <c r="G42" s="12" t="e">
        <f t="shared" si="1"/>
        <v>#DIV/0!</v>
      </c>
      <c r="H42" s="51" t="e">
        <f t="shared" si="2"/>
        <v>#DIV/0!</v>
      </c>
      <c r="I42" s="38" t="s">
        <v>76</v>
      </c>
      <c r="J42" s="22">
        <f>COUNTIF(H24:H223,"&lt;13,3")-SUM(J24:J41)</f>
        <v>0</v>
      </c>
      <c r="K42" s="22">
        <f t="shared" si="3"/>
        <v>0</v>
      </c>
      <c r="L42">
        <f t="shared" si="10"/>
        <v>12.949999999999996</v>
      </c>
      <c r="M42">
        <f t="shared" si="4"/>
        <v>0.9984585010625867</v>
      </c>
      <c r="Z42" s="36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10"/>
      <c r="AP42" s="36" t="e">
        <f t="shared" si="5"/>
        <v>#DIV/0!</v>
      </c>
      <c r="AQ42" s="37" t="e">
        <f t="shared" si="6"/>
        <v>#DIV/0!</v>
      </c>
      <c r="AR42" s="51" t="e">
        <f t="shared" si="7"/>
        <v>#DIV/0!</v>
      </c>
      <c r="AS42" s="38" t="s">
        <v>99</v>
      </c>
      <c r="AT42" s="22">
        <f>COUNTIF(AR24:AR223,"&lt;26,85")-SUM(AT24:AT41)</f>
        <v>0</v>
      </c>
      <c r="AU42" s="22">
        <f t="shared" si="8"/>
        <v>0</v>
      </c>
      <c r="AV42">
        <f t="shared" si="11"/>
        <v>26.27499999999999</v>
      </c>
      <c r="AW42">
        <f t="shared" si="9"/>
        <v>0.9647703731560873</v>
      </c>
    </row>
    <row r="43" spans="1:49" ht="13.5" thickBot="1">
      <c r="A43">
        <v>106.75138380756835</v>
      </c>
      <c r="F43" s="12" t="e">
        <f t="shared" si="0"/>
        <v>#DIV/0!</v>
      </c>
      <c r="G43" s="12" t="e">
        <f t="shared" si="1"/>
        <v>#DIV/0!</v>
      </c>
      <c r="H43" s="51" t="e">
        <f t="shared" si="2"/>
        <v>#DIV/0!</v>
      </c>
      <c r="I43" s="39" t="s">
        <v>77</v>
      </c>
      <c r="J43" s="8">
        <f>COUNTIF(H24:H223,"&lt;=14")-SUM(J24:J42)</f>
        <v>0</v>
      </c>
      <c r="K43" s="22">
        <f t="shared" si="3"/>
        <v>0</v>
      </c>
      <c r="L43">
        <f t="shared" si="10"/>
        <v>13.649999999999995</v>
      </c>
      <c r="M43">
        <f t="shared" si="4"/>
        <v>0.9989137240584908</v>
      </c>
      <c r="Z43" s="36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10"/>
      <c r="AP43" s="36" t="e">
        <f t="shared" si="5"/>
        <v>#DIV/0!</v>
      </c>
      <c r="AQ43" s="37" t="e">
        <f t="shared" si="6"/>
        <v>#DIV/0!</v>
      </c>
      <c r="AR43" s="51" t="e">
        <f t="shared" si="7"/>
        <v>#DIV/0!</v>
      </c>
      <c r="AS43" s="39" t="s">
        <v>100</v>
      </c>
      <c r="AT43" s="8">
        <f>COUNTIF(AR24:AR223,"&lt;=28")-SUM(AT24:AT42)</f>
        <v>0</v>
      </c>
      <c r="AU43" s="22">
        <f t="shared" si="8"/>
        <v>0</v>
      </c>
      <c r="AV43">
        <f t="shared" si="11"/>
        <v>27.42499999999999</v>
      </c>
      <c r="AW43">
        <f t="shared" si="9"/>
        <v>0.9745415890876545</v>
      </c>
    </row>
    <row r="44" spans="1:46" ht="13.5" thickBot="1">
      <c r="A44">
        <v>96.18676156387664</v>
      </c>
      <c r="F44" s="12" t="e">
        <f t="shared" si="0"/>
        <v>#DIV/0!</v>
      </c>
      <c r="G44" s="12" t="e">
        <f t="shared" si="1"/>
        <v>#DIV/0!</v>
      </c>
      <c r="H44" s="51" t="e">
        <f t="shared" si="2"/>
        <v>#DIV/0!</v>
      </c>
      <c r="J44" s="40"/>
      <c r="Z44" s="36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0"/>
      <c r="AP44" s="36" t="e">
        <f t="shared" si="5"/>
        <v>#DIV/0!</v>
      </c>
      <c r="AQ44" s="37" t="e">
        <f t="shared" si="6"/>
        <v>#DIV/0!</v>
      </c>
      <c r="AR44" s="51" t="e">
        <f t="shared" si="7"/>
        <v>#DIV/0!</v>
      </c>
      <c r="AT44" s="40"/>
    </row>
    <row r="45" spans="1:46" ht="13.5" thickBot="1">
      <c r="A45">
        <v>107.57611360313604</v>
      </c>
      <c r="F45" s="12" t="e">
        <f t="shared" si="0"/>
        <v>#DIV/0!</v>
      </c>
      <c r="G45" s="12" t="e">
        <f t="shared" si="1"/>
        <v>#DIV/0!</v>
      </c>
      <c r="H45" s="51" t="e">
        <f t="shared" si="2"/>
        <v>#DIV/0!</v>
      </c>
      <c r="J45" s="22"/>
      <c r="Z45" s="36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10"/>
      <c r="AP45" s="36" t="e">
        <f t="shared" si="5"/>
        <v>#DIV/0!</v>
      </c>
      <c r="AQ45" s="37" t="e">
        <f t="shared" si="6"/>
        <v>#DIV/0!</v>
      </c>
      <c r="AR45" s="51" t="e">
        <f t="shared" si="7"/>
        <v>#DIV/0!</v>
      </c>
      <c r="AT45" s="22"/>
    </row>
    <row r="46" spans="1:46" ht="13.5" thickBot="1">
      <c r="A46">
        <v>85.55813363054767</v>
      </c>
      <c r="F46" s="12" t="e">
        <f t="shared" si="0"/>
        <v>#DIV/0!</v>
      </c>
      <c r="G46" s="12" t="e">
        <f t="shared" si="1"/>
        <v>#DIV/0!</v>
      </c>
      <c r="H46" s="51" t="e">
        <f t="shared" si="2"/>
        <v>#DIV/0!</v>
      </c>
      <c r="J46" s="22"/>
      <c r="Z46" s="36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10"/>
      <c r="AP46" s="36" t="e">
        <f t="shared" si="5"/>
        <v>#DIV/0!</v>
      </c>
      <c r="AQ46" s="37" t="e">
        <f t="shared" si="6"/>
        <v>#DIV/0!</v>
      </c>
      <c r="AR46" s="51" t="e">
        <f t="shared" si="7"/>
        <v>#DIV/0!</v>
      </c>
      <c r="AT46" s="22"/>
    </row>
    <row r="47" spans="1:46" ht="13.5" thickBot="1">
      <c r="A47">
        <v>91.52762484300183</v>
      </c>
      <c r="F47" s="12" t="e">
        <f t="shared" si="0"/>
        <v>#DIV/0!</v>
      </c>
      <c r="G47" s="12" t="e">
        <f t="shared" si="1"/>
        <v>#DIV/0!</v>
      </c>
      <c r="H47" s="51" t="e">
        <f t="shared" si="2"/>
        <v>#DIV/0!</v>
      </c>
      <c r="I47" t="s">
        <v>19</v>
      </c>
      <c r="J47" s="22" t="e">
        <f>AVERAGE(F24:F223)</f>
        <v>#DIV/0!</v>
      </c>
      <c r="Z47" s="3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0"/>
      <c r="AP47" s="36" t="e">
        <f t="shared" si="5"/>
        <v>#DIV/0!</v>
      </c>
      <c r="AQ47" s="37" t="e">
        <f t="shared" si="6"/>
        <v>#DIV/0!</v>
      </c>
      <c r="AR47" s="51" t="e">
        <f t="shared" si="7"/>
        <v>#DIV/0!</v>
      </c>
      <c r="AS47" t="s">
        <v>19</v>
      </c>
      <c r="AT47" s="22" t="e">
        <f>AVERAGE(AP24:AP223)</f>
        <v>#DIV/0!</v>
      </c>
    </row>
    <row r="48" spans="1:46" ht="13.5" thickBot="1">
      <c r="A48">
        <v>84.78429006354418</v>
      </c>
      <c r="F48" s="12" t="e">
        <f t="shared" si="0"/>
        <v>#DIV/0!</v>
      </c>
      <c r="G48" s="12" t="e">
        <f t="shared" si="1"/>
        <v>#DIV/0!</v>
      </c>
      <c r="H48" s="51" t="e">
        <f t="shared" si="2"/>
        <v>#DIV/0!</v>
      </c>
      <c r="I48" t="s">
        <v>20</v>
      </c>
      <c r="J48" s="22" t="e">
        <f>STDEV(F24:F223)</f>
        <v>#DIV/0!</v>
      </c>
      <c r="Z48" s="36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0"/>
      <c r="AP48" s="36" t="e">
        <f t="shared" si="5"/>
        <v>#DIV/0!</v>
      </c>
      <c r="AQ48" s="37" t="e">
        <f t="shared" si="6"/>
        <v>#DIV/0!</v>
      </c>
      <c r="AR48" s="51" t="e">
        <f t="shared" si="7"/>
        <v>#DIV/0!</v>
      </c>
      <c r="AS48" t="s">
        <v>20</v>
      </c>
      <c r="AT48" s="22" t="e">
        <f>STDEV(AP24:AP223)</f>
        <v>#DIV/0!</v>
      </c>
    </row>
    <row r="49" spans="1:46" ht="13.5" thickBot="1">
      <c r="A49">
        <v>96.37122982676374</v>
      </c>
      <c r="F49" s="12" t="e">
        <f t="shared" si="0"/>
        <v>#DIV/0!</v>
      </c>
      <c r="G49" s="12" t="e">
        <f t="shared" si="1"/>
        <v>#DIV/0!</v>
      </c>
      <c r="H49" s="51" t="e">
        <f t="shared" si="2"/>
        <v>#DIV/0!</v>
      </c>
      <c r="J49" s="22"/>
      <c r="Z49" s="36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0"/>
      <c r="AP49" s="36" t="e">
        <f t="shared" si="5"/>
        <v>#DIV/0!</v>
      </c>
      <c r="AQ49" s="37" t="e">
        <f t="shared" si="6"/>
        <v>#DIV/0!</v>
      </c>
      <c r="AR49" s="51" t="e">
        <f t="shared" si="7"/>
        <v>#DIV/0!</v>
      </c>
      <c r="AT49" s="22"/>
    </row>
    <row r="50" spans="1:46" ht="13.5" thickBot="1">
      <c r="A50">
        <v>99.67520807331312</v>
      </c>
      <c r="F50" s="12" t="e">
        <f t="shared" si="0"/>
        <v>#DIV/0!</v>
      </c>
      <c r="G50" s="12" t="e">
        <f t="shared" si="1"/>
        <v>#DIV/0!</v>
      </c>
      <c r="H50" s="51" t="e">
        <f t="shared" si="2"/>
        <v>#DIV/0!</v>
      </c>
      <c r="I50" t="s">
        <v>21</v>
      </c>
      <c r="J50" s="22">
        <f>$E$16</f>
        <v>104.15660400011018</v>
      </c>
      <c r="Z50" s="3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0"/>
      <c r="AP50" s="36" t="e">
        <f t="shared" si="5"/>
        <v>#DIV/0!</v>
      </c>
      <c r="AQ50" s="37" t="e">
        <f t="shared" si="6"/>
        <v>#DIV/0!</v>
      </c>
      <c r="AR50" s="51" t="e">
        <f t="shared" si="7"/>
        <v>#DIV/0!</v>
      </c>
      <c r="AS50" t="s">
        <v>21</v>
      </c>
      <c r="AT50" s="22">
        <f>$E$16</f>
        <v>104.15660400011018</v>
      </c>
    </row>
    <row r="51" spans="1:46" ht="13.5" thickBot="1">
      <c r="A51">
        <v>100.2811702870531</v>
      </c>
      <c r="F51" s="12" t="e">
        <f t="shared" si="0"/>
        <v>#DIV/0!</v>
      </c>
      <c r="G51" s="12" t="e">
        <f t="shared" si="1"/>
        <v>#DIV/0!</v>
      </c>
      <c r="H51" s="51" t="e">
        <f t="shared" si="2"/>
        <v>#DIV/0!</v>
      </c>
      <c r="I51" t="s">
        <v>22</v>
      </c>
      <c r="J51" s="22">
        <f>$E$15/SQRT(3)</f>
        <v>5.895220235212454</v>
      </c>
      <c r="Z51" s="3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10"/>
      <c r="AP51" s="36" t="e">
        <f t="shared" si="5"/>
        <v>#DIV/0!</v>
      </c>
      <c r="AQ51" s="37" t="e">
        <f t="shared" si="6"/>
        <v>#DIV/0!</v>
      </c>
      <c r="AR51" s="51" t="e">
        <f t="shared" si="7"/>
        <v>#DIV/0!</v>
      </c>
      <c r="AS51" t="s">
        <v>111</v>
      </c>
      <c r="AT51" s="22">
        <f>$E$15/SQRT(16)</f>
        <v>2.5527052422990293</v>
      </c>
    </row>
    <row r="52" spans="1:46" ht="13.5" thickBot="1">
      <c r="A52">
        <v>96.77283994969912</v>
      </c>
      <c r="F52" s="12" t="e">
        <f t="shared" si="0"/>
        <v>#DIV/0!</v>
      </c>
      <c r="G52" s="12" t="e">
        <f t="shared" si="1"/>
        <v>#DIV/0!</v>
      </c>
      <c r="H52" s="51" t="e">
        <f t="shared" si="2"/>
        <v>#DIV/0!</v>
      </c>
      <c r="J52" s="22"/>
      <c r="Z52" s="3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10"/>
      <c r="AP52" s="36" t="e">
        <f t="shared" si="5"/>
        <v>#DIV/0!</v>
      </c>
      <c r="AQ52" s="37" t="e">
        <f t="shared" si="6"/>
        <v>#DIV/0!</v>
      </c>
      <c r="AR52" s="51" t="e">
        <f t="shared" si="7"/>
        <v>#DIV/0!</v>
      </c>
      <c r="AT52" s="22"/>
    </row>
    <row r="53" spans="1:46" ht="13.5" thickBot="1">
      <c r="A53">
        <v>121.94501576013863</v>
      </c>
      <c r="F53" s="12" t="e">
        <f t="shared" si="0"/>
        <v>#DIV/0!</v>
      </c>
      <c r="G53" s="12" t="e">
        <f t="shared" si="1"/>
        <v>#DIV/0!</v>
      </c>
      <c r="H53" s="51" t="e">
        <f t="shared" si="2"/>
        <v>#DIV/0!</v>
      </c>
      <c r="I53" t="s">
        <v>26</v>
      </c>
      <c r="J53" s="22" t="e">
        <f>AVERAGE(G24:G223)</f>
        <v>#DIV/0!</v>
      </c>
      <c r="Z53" s="36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0"/>
      <c r="AP53" s="36" t="e">
        <f t="shared" si="5"/>
        <v>#DIV/0!</v>
      </c>
      <c r="AQ53" s="37" t="e">
        <f t="shared" si="6"/>
        <v>#DIV/0!</v>
      </c>
      <c r="AR53" s="51" t="e">
        <f t="shared" si="7"/>
        <v>#DIV/0!</v>
      </c>
      <c r="AS53" t="s">
        <v>26</v>
      </c>
      <c r="AT53" s="22" t="e">
        <f>AVERAGE(AQ24:AQ223)</f>
        <v>#DIV/0!</v>
      </c>
    </row>
    <row r="54" spans="1:46" ht="13.5" thickBot="1">
      <c r="A54">
        <v>82.57517290767282</v>
      </c>
      <c r="F54" s="12" t="e">
        <f t="shared" si="0"/>
        <v>#DIV/0!</v>
      </c>
      <c r="G54" s="12" t="e">
        <f t="shared" si="1"/>
        <v>#DIV/0!</v>
      </c>
      <c r="H54" s="51" t="e">
        <f t="shared" si="2"/>
        <v>#DIV/0!</v>
      </c>
      <c r="I54" t="s">
        <v>27</v>
      </c>
      <c r="J54" s="22">
        <f>$E$18</f>
        <v>0</v>
      </c>
      <c r="Z54" s="3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0"/>
      <c r="AP54" s="36" t="e">
        <f t="shared" si="5"/>
        <v>#DIV/0!</v>
      </c>
      <c r="AQ54" s="37" t="e">
        <f t="shared" si="6"/>
        <v>#DIV/0!</v>
      </c>
      <c r="AR54" s="51" t="e">
        <f t="shared" si="7"/>
        <v>#DIV/0!</v>
      </c>
      <c r="AS54" t="s">
        <v>27</v>
      </c>
      <c r="AT54" s="22">
        <f>$E$16</f>
        <v>104.15660400011018</v>
      </c>
    </row>
    <row r="55" spans="1:46" ht="13.5" thickBot="1">
      <c r="A55">
        <v>92.63523022818845</v>
      </c>
      <c r="F55" s="12" t="e">
        <f t="shared" si="0"/>
        <v>#DIV/0!</v>
      </c>
      <c r="G55" s="12" t="e">
        <f t="shared" si="1"/>
        <v>#DIV/0!</v>
      </c>
      <c r="H55" s="51" t="e">
        <f t="shared" si="2"/>
        <v>#DIV/0!</v>
      </c>
      <c r="J55" s="22"/>
      <c r="Z55" s="36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0"/>
      <c r="AP55" s="36" t="e">
        <f t="shared" si="5"/>
        <v>#DIV/0!</v>
      </c>
      <c r="AQ55" s="37" t="e">
        <f t="shared" si="6"/>
        <v>#DIV/0!</v>
      </c>
      <c r="AR55" s="51" t="e">
        <f t="shared" si="7"/>
        <v>#DIV/0!</v>
      </c>
      <c r="AT55" s="22"/>
    </row>
    <row r="56" spans="1:46" ht="13.5" thickBot="1">
      <c r="A56">
        <v>74.2241925559938</v>
      </c>
      <c r="F56" s="12" t="e">
        <f t="shared" si="0"/>
        <v>#DIV/0!</v>
      </c>
      <c r="G56" s="12" t="e">
        <f t="shared" si="1"/>
        <v>#DIV/0!</v>
      </c>
      <c r="H56" s="51" t="e">
        <f t="shared" si="2"/>
        <v>#DIV/0!</v>
      </c>
      <c r="I56" t="s">
        <v>39</v>
      </c>
      <c r="J56" s="22" t="e">
        <f>MIN(H24:H223)</f>
        <v>#DIV/0!</v>
      </c>
      <c r="Z56" s="36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0"/>
      <c r="AP56" s="36" t="e">
        <f t="shared" si="5"/>
        <v>#DIV/0!</v>
      </c>
      <c r="AQ56" s="37" t="e">
        <f t="shared" si="6"/>
        <v>#DIV/0!</v>
      </c>
      <c r="AR56" s="51" t="e">
        <f t="shared" si="7"/>
        <v>#DIV/0!</v>
      </c>
      <c r="AS56" t="s">
        <v>39</v>
      </c>
      <c r="AT56" s="22" t="e">
        <f>MIN(AR24:AR223)</f>
        <v>#DIV/0!</v>
      </c>
    </row>
    <row r="57" spans="1:46" ht="13.5" thickBot="1">
      <c r="A57">
        <v>114.47670001653023</v>
      </c>
      <c r="F57" s="12" t="e">
        <f t="shared" si="0"/>
        <v>#DIV/0!</v>
      </c>
      <c r="G57" s="12" t="e">
        <f t="shared" si="1"/>
        <v>#DIV/0!</v>
      </c>
      <c r="H57" s="51" t="e">
        <f t="shared" si="2"/>
        <v>#DIV/0!</v>
      </c>
      <c r="I57" t="s">
        <v>40</v>
      </c>
      <c r="J57" s="22" t="e">
        <f>MAX(H24:H223)</f>
        <v>#DIV/0!</v>
      </c>
      <c r="Z57" s="36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0"/>
      <c r="AP57" s="36" t="e">
        <f t="shared" si="5"/>
        <v>#DIV/0!</v>
      </c>
      <c r="AQ57" s="37" t="e">
        <f t="shared" si="6"/>
        <v>#DIV/0!</v>
      </c>
      <c r="AR57" s="51" t="e">
        <f t="shared" si="7"/>
        <v>#DIV/0!</v>
      </c>
      <c r="AS57" t="s">
        <v>40</v>
      </c>
      <c r="AT57" s="22" t="e">
        <f>MAX(AR24:AR223)</f>
        <v>#DIV/0!</v>
      </c>
    </row>
    <row r="58" spans="1:46" ht="13.5" thickBot="1">
      <c r="A58">
        <v>87.20236362714786</v>
      </c>
      <c r="F58" s="12" t="e">
        <f t="shared" si="0"/>
        <v>#DIV/0!</v>
      </c>
      <c r="G58" s="12" t="e">
        <f t="shared" si="1"/>
        <v>#DIV/0!</v>
      </c>
      <c r="H58" s="51" t="e">
        <f t="shared" si="2"/>
        <v>#DIV/0!</v>
      </c>
      <c r="J58" s="22"/>
      <c r="Z58" s="36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0"/>
      <c r="AP58" s="36" t="e">
        <f t="shared" si="5"/>
        <v>#DIV/0!</v>
      </c>
      <c r="AQ58" s="37" t="e">
        <f t="shared" si="6"/>
        <v>#DIV/0!</v>
      </c>
      <c r="AR58" s="51" t="e">
        <f t="shared" si="7"/>
        <v>#DIV/0!</v>
      </c>
      <c r="AT58" s="22"/>
    </row>
    <row r="59" spans="1:46" ht="13.5" thickBot="1">
      <c r="A59">
        <v>93.46420054280316</v>
      </c>
      <c r="F59" s="12" t="e">
        <f t="shared" si="0"/>
        <v>#DIV/0!</v>
      </c>
      <c r="G59" s="12" t="e">
        <f t="shared" si="1"/>
        <v>#DIV/0!</v>
      </c>
      <c r="H59" s="51" t="e">
        <f t="shared" si="2"/>
        <v>#DIV/0!</v>
      </c>
      <c r="J59" s="22"/>
      <c r="Z59" s="36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0"/>
      <c r="AP59" s="36" t="e">
        <f t="shared" si="5"/>
        <v>#DIV/0!</v>
      </c>
      <c r="AQ59" s="37" t="e">
        <f t="shared" si="6"/>
        <v>#DIV/0!</v>
      </c>
      <c r="AR59" s="51" t="e">
        <f t="shared" si="7"/>
        <v>#DIV/0!</v>
      </c>
      <c r="AT59" s="22"/>
    </row>
    <row r="60" spans="1:46" ht="13.5" thickBot="1">
      <c r="A60">
        <v>107.57713678467553</v>
      </c>
      <c r="F60" s="12" t="e">
        <f t="shared" si="0"/>
        <v>#DIV/0!</v>
      </c>
      <c r="G60" s="12" t="e">
        <f t="shared" si="1"/>
        <v>#DIV/0!</v>
      </c>
      <c r="H60" s="51" t="e">
        <f t="shared" si="2"/>
        <v>#DIV/0!</v>
      </c>
      <c r="J60" s="22"/>
      <c r="Z60" s="36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0"/>
      <c r="AP60" s="36" t="e">
        <f t="shared" si="5"/>
        <v>#DIV/0!</v>
      </c>
      <c r="AQ60" s="37" t="e">
        <f t="shared" si="6"/>
        <v>#DIV/0!</v>
      </c>
      <c r="AR60" s="51" t="e">
        <f t="shared" si="7"/>
        <v>#DIV/0!</v>
      </c>
      <c r="AT60" s="22"/>
    </row>
    <row r="61" spans="1:46" ht="13.5" thickBot="1">
      <c r="A61">
        <v>104.66711753688287</v>
      </c>
      <c r="F61" s="12" t="e">
        <f t="shared" si="0"/>
        <v>#DIV/0!</v>
      </c>
      <c r="G61" s="12" t="e">
        <f t="shared" si="1"/>
        <v>#DIV/0!</v>
      </c>
      <c r="H61" s="51" t="e">
        <f t="shared" si="2"/>
        <v>#DIV/0!</v>
      </c>
      <c r="J61" s="22"/>
      <c r="Z61" s="36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0"/>
      <c r="AP61" s="36" t="e">
        <f t="shared" si="5"/>
        <v>#DIV/0!</v>
      </c>
      <c r="AQ61" s="37" t="e">
        <f t="shared" si="6"/>
        <v>#DIV/0!</v>
      </c>
      <c r="AR61" s="51" t="e">
        <f t="shared" si="7"/>
        <v>#DIV/0!</v>
      </c>
      <c r="AT61" s="22"/>
    </row>
    <row r="62" spans="1:46" ht="13.5" thickBot="1">
      <c r="A62">
        <v>108.74608758749673</v>
      </c>
      <c r="F62" s="12" t="e">
        <f t="shared" si="0"/>
        <v>#DIV/0!</v>
      </c>
      <c r="G62" s="12" t="e">
        <f t="shared" si="1"/>
        <v>#DIV/0!</v>
      </c>
      <c r="H62" s="51" t="e">
        <f t="shared" si="2"/>
        <v>#DIV/0!</v>
      </c>
      <c r="J62" s="22"/>
      <c r="Z62" s="36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10"/>
      <c r="AP62" s="36" t="e">
        <f t="shared" si="5"/>
        <v>#DIV/0!</v>
      </c>
      <c r="AQ62" s="37" t="e">
        <f t="shared" si="6"/>
        <v>#DIV/0!</v>
      </c>
      <c r="AR62" s="51" t="e">
        <f t="shared" si="7"/>
        <v>#DIV/0!</v>
      </c>
      <c r="AT62" s="22"/>
    </row>
    <row r="63" spans="1:46" ht="13.5" thickBot="1">
      <c r="A63">
        <v>105.95741767028812</v>
      </c>
      <c r="F63" s="12" t="e">
        <f t="shared" si="0"/>
        <v>#DIV/0!</v>
      </c>
      <c r="G63" s="12" t="e">
        <f t="shared" si="1"/>
        <v>#DIV/0!</v>
      </c>
      <c r="H63" s="51" t="e">
        <f t="shared" si="2"/>
        <v>#DIV/0!</v>
      </c>
      <c r="J63" s="22"/>
      <c r="Z63" s="36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10"/>
      <c r="AP63" s="36" t="e">
        <f t="shared" si="5"/>
        <v>#DIV/0!</v>
      </c>
      <c r="AQ63" s="37" t="e">
        <f t="shared" si="6"/>
        <v>#DIV/0!</v>
      </c>
      <c r="AR63" s="51" t="e">
        <f t="shared" si="7"/>
        <v>#DIV/0!</v>
      </c>
      <c r="AT63" s="22"/>
    </row>
    <row r="64" spans="1:46" ht="13.5" thickBot="1">
      <c r="A64">
        <v>86.28150024160277</v>
      </c>
      <c r="F64" s="12" t="e">
        <f t="shared" si="0"/>
        <v>#DIV/0!</v>
      </c>
      <c r="G64" s="12" t="e">
        <f t="shared" si="1"/>
        <v>#DIV/0!</v>
      </c>
      <c r="H64" s="51" t="e">
        <f t="shared" si="2"/>
        <v>#DIV/0!</v>
      </c>
      <c r="J64" s="22"/>
      <c r="Z64" s="36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10"/>
      <c r="AP64" s="36" t="e">
        <f t="shared" si="5"/>
        <v>#DIV/0!</v>
      </c>
      <c r="AQ64" s="37" t="e">
        <f t="shared" si="6"/>
        <v>#DIV/0!</v>
      </c>
      <c r="AR64" s="51" t="e">
        <f t="shared" si="7"/>
        <v>#DIV/0!</v>
      </c>
      <c r="AT64" s="22"/>
    </row>
    <row r="65" spans="1:46" ht="13.5" thickBot="1">
      <c r="A65">
        <v>88.84261458442779</v>
      </c>
      <c r="F65" s="12" t="e">
        <f t="shared" si="0"/>
        <v>#DIV/0!</v>
      </c>
      <c r="G65" s="12" t="e">
        <f t="shared" si="1"/>
        <v>#DIV/0!</v>
      </c>
      <c r="H65" s="51" t="e">
        <f t="shared" si="2"/>
        <v>#DIV/0!</v>
      </c>
      <c r="J65" s="22"/>
      <c r="Z65" s="36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10"/>
      <c r="AP65" s="36" t="e">
        <f t="shared" si="5"/>
        <v>#DIV/0!</v>
      </c>
      <c r="AQ65" s="37" t="e">
        <f t="shared" si="6"/>
        <v>#DIV/0!</v>
      </c>
      <c r="AR65" s="51" t="e">
        <f t="shared" si="7"/>
        <v>#DIV/0!</v>
      </c>
      <c r="AT65" s="22"/>
    </row>
    <row r="66" spans="1:46" ht="13.5" thickBot="1">
      <c r="A66">
        <v>106.93994479661342</v>
      </c>
      <c r="F66" s="12" t="e">
        <f t="shared" si="0"/>
        <v>#DIV/0!</v>
      </c>
      <c r="G66" s="12" t="e">
        <f t="shared" si="1"/>
        <v>#DIV/0!</v>
      </c>
      <c r="H66" s="51" t="e">
        <f t="shared" si="2"/>
        <v>#DIV/0!</v>
      </c>
      <c r="J66" s="22"/>
      <c r="Z66" s="36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10"/>
      <c r="AP66" s="36" t="e">
        <f t="shared" si="5"/>
        <v>#DIV/0!</v>
      </c>
      <c r="AQ66" s="37" t="e">
        <f t="shared" si="6"/>
        <v>#DIV/0!</v>
      </c>
      <c r="AR66" s="51" t="e">
        <f t="shared" si="7"/>
        <v>#DIV/0!</v>
      </c>
      <c r="AT66" s="22"/>
    </row>
    <row r="67" spans="1:46" ht="13.5" thickBot="1">
      <c r="A67">
        <v>103.22636424243683</v>
      </c>
      <c r="F67" s="12" t="e">
        <f t="shared" si="0"/>
        <v>#DIV/0!</v>
      </c>
      <c r="G67" s="12" t="e">
        <f t="shared" si="1"/>
        <v>#DIV/0!</v>
      </c>
      <c r="H67" s="51" t="e">
        <f t="shared" si="2"/>
        <v>#DIV/0!</v>
      </c>
      <c r="J67" s="22"/>
      <c r="Z67" s="36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10"/>
      <c r="AP67" s="36" t="e">
        <f t="shared" si="5"/>
        <v>#DIV/0!</v>
      </c>
      <c r="AQ67" s="37" t="e">
        <f t="shared" si="6"/>
        <v>#DIV/0!</v>
      </c>
      <c r="AR67" s="51" t="e">
        <f t="shared" si="7"/>
        <v>#DIV/0!</v>
      </c>
      <c r="AT67" s="22"/>
    </row>
    <row r="68" spans="1:46" ht="13.5" thickBot="1">
      <c r="A68">
        <v>90.60162281239172</v>
      </c>
      <c r="F68" s="12" t="e">
        <f t="shared" si="0"/>
        <v>#DIV/0!</v>
      </c>
      <c r="G68" s="12" t="e">
        <f t="shared" si="1"/>
        <v>#DIV/0!</v>
      </c>
      <c r="H68" s="51" t="e">
        <f t="shared" si="2"/>
        <v>#DIV/0!</v>
      </c>
      <c r="J68" s="22"/>
      <c r="Z68" s="36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10"/>
      <c r="AP68" s="36" t="e">
        <f t="shared" si="5"/>
        <v>#DIV/0!</v>
      </c>
      <c r="AQ68" s="37" t="e">
        <f t="shared" si="6"/>
        <v>#DIV/0!</v>
      </c>
      <c r="AR68" s="51" t="e">
        <f t="shared" si="7"/>
        <v>#DIV/0!</v>
      </c>
      <c r="AT68" s="22"/>
    </row>
    <row r="69" spans="1:46" ht="13.5" thickBot="1">
      <c r="A69">
        <v>97.59052116132807</v>
      </c>
      <c r="F69" s="12" t="e">
        <f t="shared" si="0"/>
        <v>#DIV/0!</v>
      </c>
      <c r="G69" s="12" t="e">
        <f t="shared" si="1"/>
        <v>#DIV/0!</v>
      </c>
      <c r="H69" s="51" t="e">
        <f t="shared" si="2"/>
        <v>#DIV/0!</v>
      </c>
      <c r="J69" s="22"/>
      <c r="Z69" s="36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10"/>
      <c r="AP69" s="36" t="e">
        <f t="shared" si="5"/>
        <v>#DIV/0!</v>
      </c>
      <c r="AQ69" s="37" t="e">
        <f t="shared" si="6"/>
        <v>#DIV/0!</v>
      </c>
      <c r="AR69" s="51" t="e">
        <f t="shared" si="7"/>
        <v>#DIV/0!</v>
      </c>
      <c r="AT69" s="22"/>
    </row>
    <row r="70" spans="1:46" ht="13.5" thickBot="1">
      <c r="A70">
        <v>101.3153567124391</v>
      </c>
      <c r="F70" s="12" t="e">
        <f t="shared" si="0"/>
        <v>#DIV/0!</v>
      </c>
      <c r="G70" s="12" t="e">
        <f t="shared" si="1"/>
        <v>#DIV/0!</v>
      </c>
      <c r="H70" s="51" t="e">
        <f t="shared" si="2"/>
        <v>#DIV/0!</v>
      </c>
      <c r="J70" s="22"/>
      <c r="Z70" s="36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10"/>
      <c r="AP70" s="36" t="e">
        <f t="shared" si="5"/>
        <v>#DIV/0!</v>
      </c>
      <c r="AQ70" s="37" t="e">
        <f t="shared" si="6"/>
        <v>#DIV/0!</v>
      </c>
      <c r="AR70" s="51" t="e">
        <f t="shared" si="7"/>
        <v>#DIV/0!</v>
      </c>
      <c r="AT70" s="22"/>
    </row>
    <row r="71" spans="1:46" ht="13.5" thickBot="1">
      <c r="A71">
        <v>105.57797648070846</v>
      </c>
      <c r="F71" s="12" t="e">
        <f t="shared" si="0"/>
        <v>#DIV/0!</v>
      </c>
      <c r="G71" s="12" t="e">
        <f t="shared" si="1"/>
        <v>#DIV/0!</v>
      </c>
      <c r="H71" s="51" t="e">
        <f t="shared" si="2"/>
        <v>#DIV/0!</v>
      </c>
      <c r="J71" s="22"/>
      <c r="Z71" s="36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10"/>
      <c r="AP71" s="36" t="e">
        <f t="shared" si="5"/>
        <v>#DIV/0!</v>
      </c>
      <c r="AQ71" s="37" t="e">
        <f t="shared" si="6"/>
        <v>#DIV/0!</v>
      </c>
      <c r="AR71" s="51" t="e">
        <f t="shared" si="7"/>
        <v>#DIV/0!</v>
      </c>
      <c r="AT71" s="22"/>
    </row>
    <row r="72" spans="1:46" ht="13.5" thickBot="1">
      <c r="A72">
        <v>101.3871499504603</v>
      </c>
      <c r="F72" s="12" t="e">
        <f t="shared" si="0"/>
        <v>#DIV/0!</v>
      </c>
      <c r="G72" s="12" t="e">
        <f t="shared" si="1"/>
        <v>#DIV/0!</v>
      </c>
      <c r="H72" s="51" t="e">
        <f t="shared" si="2"/>
        <v>#DIV/0!</v>
      </c>
      <c r="J72" s="22"/>
      <c r="Z72" s="36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10"/>
      <c r="AP72" s="36" t="e">
        <f t="shared" si="5"/>
        <v>#DIV/0!</v>
      </c>
      <c r="AQ72" s="37" t="e">
        <f t="shared" si="6"/>
        <v>#DIV/0!</v>
      </c>
      <c r="AR72" s="51" t="e">
        <f t="shared" si="7"/>
        <v>#DIV/0!</v>
      </c>
      <c r="AT72" s="22"/>
    </row>
    <row r="73" spans="1:46" ht="13.5" thickBot="1">
      <c r="A73">
        <v>90.89038738020463</v>
      </c>
      <c r="F73" s="12" t="e">
        <f t="shared" si="0"/>
        <v>#DIV/0!</v>
      </c>
      <c r="G73" s="12" t="e">
        <f t="shared" si="1"/>
        <v>#DIV/0!</v>
      </c>
      <c r="H73" s="51" t="e">
        <f t="shared" si="2"/>
        <v>#DIV/0!</v>
      </c>
      <c r="J73" s="22"/>
      <c r="Z73" s="36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10"/>
      <c r="AP73" s="36" t="e">
        <f t="shared" si="5"/>
        <v>#DIV/0!</v>
      </c>
      <c r="AQ73" s="37" t="e">
        <f t="shared" si="6"/>
        <v>#DIV/0!</v>
      </c>
      <c r="AR73" s="51" t="e">
        <f t="shared" si="7"/>
        <v>#DIV/0!</v>
      </c>
      <c r="AT73" s="22"/>
    </row>
    <row r="74" spans="1:46" ht="13.5" thickBot="1">
      <c r="A74">
        <v>118.84845914901234</v>
      </c>
      <c r="F74" s="12" t="e">
        <f t="shared" si="0"/>
        <v>#DIV/0!</v>
      </c>
      <c r="G74" s="12" t="e">
        <f t="shared" si="1"/>
        <v>#DIV/0!</v>
      </c>
      <c r="H74" s="51" t="e">
        <f t="shared" si="2"/>
        <v>#DIV/0!</v>
      </c>
      <c r="J74" s="22"/>
      <c r="Z74" s="36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10"/>
      <c r="AP74" s="36" t="e">
        <f t="shared" si="5"/>
        <v>#DIV/0!</v>
      </c>
      <c r="AQ74" s="37" t="e">
        <f t="shared" si="6"/>
        <v>#DIV/0!</v>
      </c>
      <c r="AR74" s="51" t="e">
        <f t="shared" si="7"/>
        <v>#DIV/0!</v>
      </c>
      <c r="AT74" s="22"/>
    </row>
    <row r="75" spans="1:46" ht="13.5" thickBot="1">
      <c r="A75">
        <v>104.87198121845722</v>
      </c>
      <c r="F75" s="12" t="e">
        <f t="shared" si="0"/>
        <v>#DIV/0!</v>
      </c>
      <c r="G75" s="12" t="e">
        <f t="shared" si="1"/>
        <v>#DIV/0!</v>
      </c>
      <c r="H75" s="51" t="e">
        <f t="shared" si="2"/>
        <v>#DIV/0!</v>
      </c>
      <c r="J75" s="22"/>
      <c r="Z75" s="36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10"/>
      <c r="AP75" s="36" t="e">
        <f t="shared" si="5"/>
        <v>#DIV/0!</v>
      </c>
      <c r="AQ75" s="37" t="e">
        <f t="shared" si="6"/>
        <v>#DIV/0!</v>
      </c>
      <c r="AR75" s="51" t="e">
        <f t="shared" si="7"/>
        <v>#DIV/0!</v>
      </c>
      <c r="AT75" s="22"/>
    </row>
    <row r="76" spans="1:46" ht="13.5" thickBot="1">
      <c r="A76">
        <v>100.72238890425069</v>
      </c>
      <c r="F76" s="12" t="e">
        <f t="shared" si="0"/>
        <v>#DIV/0!</v>
      </c>
      <c r="G76" s="12" t="e">
        <f t="shared" si="1"/>
        <v>#DIV/0!</v>
      </c>
      <c r="H76" s="51" t="e">
        <f t="shared" si="2"/>
        <v>#DIV/0!</v>
      </c>
      <c r="J76" s="22"/>
      <c r="Z76" s="36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10"/>
      <c r="AP76" s="36" t="e">
        <f t="shared" si="5"/>
        <v>#DIV/0!</v>
      </c>
      <c r="AQ76" s="37" t="e">
        <f t="shared" si="6"/>
        <v>#DIV/0!</v>
      </c>
      <c r="AR76" s="51" t="e">
        <f t="shared" si="7"/>
        <v>#DIV/0!</v>
      </c>
      <c r="AT76" s="22"/>
    </row>
    <row r="77" spans="1:46" ht="13.5" thickBot="1">
      <c r="A77">
        <v>108.29841155791655</v>
      </c>
      <c r="F77" s="12" t="e">
        <f t="shared" si="0"/>
        <v>#DIV/0!</v>
      </c>
      <c r="G77" s="12" t="e">
        <f t="shared" si="1"/>
        <v>#DIV/0!</v>
      </c>
      <c r="H77" s="51" t="e">
        <f t="shared" si="2"/>
        <v>#DIV/0!</v>
      </c>
      <c r="J77" s="22"/>
      <c r="Z77" s="36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10"/>
      <c r="AP77" s="36" t="e">
        <f t="shared" si="5"/>
        <v>#DIV/0!</v>
      </c>
      <c r="AQ77" s="37" t="e">
        <f t="shared" si="6"/>
        <v>#DIV/0!</v>
      </c>
      <c r="AR77" s="51" t="e">
        <f t="shared" si="7"/>
        <v>#DIV/0!</v>
      </c>
      <c r="AT77" s="22"/>
    </row>
    <row r="78" spans="1:46" ht="13.5" thickBot="1">
      <c r="A78">
        <v>108.62007709656609</v>
      </c>
      <c r="F78" s="12" t="e">
        <f t="shared" si="0"/>
        <v>#DIV/0!</v>
      </c>
      <c r="G78" s="12" t="e">
        <f t="shared" si="1"/>
        <v>#DIV/0!</v>
      </c>
      <c r="H78" s="51" t="e">
        <f t="shared" si="2"/>
        <v>#DIV/0!</v>
      </c>
      <c r="J78" s="22"/>
      <c r="Z78" s="36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10"/>
      <c r="AP78" s="36" t="e">
        <f t="shared" si="5"/>
        <v>#DIV/0!</v>
      </c>
      <c r="AQ78" s="37" t="e">
        <f t="shared" si="6"/>
        <v>#DIV/0!</v>
      </c>
      <c r="AR78" s="51" t="e">
        <f t="shared" si="7"/>
        <v>#DIV/0!</v>
      </c>
      <c r="AT78" s="22"/>
    </row>
    <row r="79" spans="1:46" ht="13.5" thickBot="1">
      <c r="A79">
        <v>93.63468532465049</v>
      </c>
      <c r="F79" s="12" t="e">
        <f t="shared" si="0"/>
        <v>#DIV/0!</v>
      </c>
      <c r="G79" s="12" t="e">
        <f t="shared" si="1"/>
        <v>#DIV/0!</v>
      </c>
      <c r="H79" s="51" t="e">
        <f t="shared" si="2"/>
        <v>#DIV/0!</v>
      </c>
      <c r="J79" s="22"/>
      <c r="Z79" s="36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10"/>
      <c r="AP79" s="36" t="e">
        <f t="shared" si="5"/>
        <v>#DIV/0!</v>
      </c>
      <c r="AQ79" s="37" t="e">
        <f t="shared" si="6"/>
        <v>#DIV/0!</v>
      </c>
      <c r="AR79" s="51" t="e">
        <f t="shared" si="7"/>
        <v>#DIV/0!</v>
      </c>
      <c r="AT79" s="22"/>
    </row>
    <row r="80" spans="1:46" ht="13.5" thickBot="1">
      <c r="A80">
        <v>90.76808308018371</v>
      </c>
      <c r="F80" s="12" t="e">
        <f t="shared" si="0"/>
        <v>#DIV/0!</v>
      </c>
      <c r="G80" s="12" t="e">
        <f t="shared" si="1"/>
        <v>#DIV/0!</v>
      </c>
      <c r="H80" s="51" t="e">
        <f t="shared" si="2"/>
        <v>#DIV/0!</v>
      </c>
      <c r="J80" s="22"/>
      <c r="Z80" s="36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10"/>
      <c r="AP80" s="36" t="e">
        <f t="shared" si="5"/>
        <v>#DIV/0!</v>
      </c>
      <c r="AQ80" s="37" t="e">
        <f t="shared" si="6"/>
        <v>#DIV/0!</v>
      </c>
      <c r="AR80" s="51" t="e">
        <f t="shared" si="7"/>
        <v>#DIV/0!</v>
      </c>
      <c r="AT80" s="22"/>
    </row>
    <row r="81" spans="1:46" ht="13.5" thickBot="1">
      <c r="A81">
        <v>111.11188794311602</v>
      </c>
      <c r="F81" s="12" t="e">
        <f t="shared" si="0"/>
        <v>#DIV/0!</v>
      </c>
      <c r="G81" s="12" t="e">
        <f t="shared" si="1"/>
        <v>#DIV/0!</v>
      </c>
      <c r="H81" s="51" t="e">
        <f t="shared" si="2"/>
        <v>#DIV/0!</v>
      </c>
      <c r="J81" s="22"/>
      <c r="Z81" s="36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10"/>
      <c r="AP81" s="36" t="e">
        <f t="shared" si="5"/>
        <v>#DIV/0!</v>
      </c>
      <c r="AQ81" s="37" t="e">
        <f t="shared" si="6"/>
        <v>#DIV/0!</v>
      </c>
      <c r="AR81" s="51" t="e">
        <f t="shared" si="7"/>
        <v>#DIV/0!</v>
      </c>
      <c r="AT81" s="22"/>
    </row>
    <row r="82" spans="1:46" ht="13.5" thickBot="1">
      <c r="A82">
        <v>87.98821252421476</v>
      </c>
      <c r="F82" s="12" t="e">
        <f t="shared" si="0"/>
        <v>#DIV/0!</v>
      </c>
      <c r="G82" s="12" t="e">
        <f t="shared" si="1"/>
        <v>#DIV/0!</v>
      </c>
      <c r="H82" s="51" t="e">
        <f t="shared" si="2"/>
        <v>#DIV/0!</v>
      </c>
      <c r="J82" s="22"/>
      <c r="Z82" s="36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10"/>
      <c r="AP82" s="36" t="e">
        <f t="shared" si="5"/>
        <v>#DIV/0!</v>
      </c>
      <c r="AQ82" s="37" t="e">
        <f t="shared" si="6"/>
        <v>#DIV/0!</v>
      </c>
      <c r="AR82" s="51" t="e">
        <f t="shared" si="7"/>
        <v>#DIV/0!</v>
      </c>
      <c r="AT82" s="22"/>
    </row>
    <row r="83" spans="1:46" ht="13.5" thickBot="1">
      <c r="A83">
        <v>84.41107891267166</v>
      </c>
      <c r="F83" s="12" t="e">
        <f t="shared" si="0"/>
        <v>#DIV/0!</v>
      </c>
      <c r="G83" s="12" t="e">
        <f t="shared" si="1"/>
        <v>#DIV/0!</v>
      </c>
      <c r="H83" s="51" t="e">
        <f t="shared" si="2"/>
        <v>#DIV/0!</v>
      </c>
      <c r="J83" s="22"/>
      <c r="Z83" s="36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10"/>
      <c r="AP83" s="36" t="e">
        <f t="shared" si="5"/>
        <v>#DIV/0!</v>
      </c>
      <c r="AQ83" s="37" t="e">
        <f t="shared" si="6"/>
        <v>#DIV/0!</v>
      </c>
      <c r="AR83" s="51" t="e">
        <f t="shared" si="7"/>
        <v>#DIV/0!</v>
      </c>
      <c r="AT83" s="22"/>
    </row>
    <row r="84" spans="1:46" ht="13.5" thickBot="1">
      <c r="A84">
        <v>107.11324901203625</v>
      </c>
      <c r="F84" s="12" t="e">
        <f t="shared" si="0"/>
        <v>#DIV/0!</v>
      </c>
      <c r="G84" s="12" t="e">
        <f t="shared" si="1"/>
        <v>#DIV/0!</v>
      </c>
      <c r="H84" s="51" t="e">
        <f t="shared" si="2"/>
        <v>#DIV/0!</v>
      </c>
      <c r="J84" s="22"/>
      <c r="Z84" s="36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10"/>
      <c r="AP84" s="36" t="e">
        <f t="shared" si="5"/>
        <v>#DIV/0!</v>
      </c>
      <c r="AQ84" s="37" t="e">
        <f t="shared" si="6"/>
        <v>#DIV/0!</v>
      </c>
      <c r="AR84" s="51" t="e">
        <f t="shared" si="7"/>
        <v>#DIV/0!</v>
      </c>
      <c r="AT84" s="22"/>
    </row>
    <row r="85" spans="1:46" ht="13.5" thickBot="1">
      <c r="A85">
        <v>106.3840616348898</v>
      </c>
      <c r="F85" s="12" t="e">
        <f t="shared" si="0"/>
        <v>#DIV/0!</v>
      </c>
      <c r="G85" s="12" t="e">
        <f t="shared" si="1"/>
        <v>#DIV/0!</v>
      </c>
      <c r="H85" s="51" t="e">
        <f t="shared" si="2"/>
        <v>#DIV/0!</v>
      </c>
      <c r="J85" s="22"/>
      <c r="Z85" s="36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10"/>
      <c r="AP85" s="36" t="e">
        <f t="shared" si="5"/>
        <v>#DIV/0!</v>
      </c>
      <c r="AQ85" s="37" t="e">
        <f t="shared" si="6"/>
        <v>#DIV/0!</v>
      </c>
      <c r="AR85" s="51" t="e">
        <f t="shared" si="7"/>
        <v>#DIV/0!</v>
      </c>
      <c r="AT85" s="22"/>
    </row>
    <row r="86" spans="1:46" ht="13.5" thickBot="1">
      <c r="A86">
        <v>122.0568836084567</v>
      </c>
      <c r="F86" s="12" t="e">
        <f t="shared" si="0"/>
        <v>#DIV/0!</v>
      </c>
      <c r="G86" s="12" t="e">
        <f t="shared" si="1"/>
        <v>#DIV/0!</v>
      </c>
      <c r="H86" s="51" t="e">
        <f t="shared" si="2"/>
        <v>#DIV/0!</v>
      </c>
      <c r="J86" s="22"/>
      <c r="Z86" s="36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10"/>
      <c r="AP86" s="36" t="e">
        <f t="shared" si="5"/>
        <v>#DIV/0!</v>
      </c>
      <c r="AQ86" s="37" t="e">
        <f t="shared" si="6"/>
        <v>#DIV/0!</v>
      </c>
      <c r="AR86" s="51" t="e">
        <f t="shared" si="7"/>
        <v>#DIV/0!</v>
      </c>
      <c r="AT86" s="22"/>
    </row>
    <row r="87" spans="1:46" ht="13.5" thickBot="1">
      <c r="A87">
        <v>114.4375462696189</v>
      </c>
      <c r="F87" s="12" t="e">
        <f t="shared" si="0"/>
        <v>#DIV/0!</v>
      </c>
      <c r="G87" s="12" t="e">
        <f t="shared" si="1"/>
        <v>#DIV/0!</v>
      </c>
      <c r="H87" s="51" t="e">
        <f t="shared" si="2"/>
        <v>#DIV/0!</v>
      </c>
      <c r="J87" s="22"/>
      <c r="Z87" s="36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10"/>
      <c r="AP87" s="36" t="e">
        <f t="shared" si="5"/>
        <v>#DIV/0!</v>
      </c>
      <c r="AQ87" s="37" t="e">
        <f t="shared" si="6"/>
        <v>#DIV/0!</v>
      </c>
      <c r="AR87" s="51" t="e">
        <f t="shared" si="7"/>
        <v>#DIV/0!</v>
      </c>
      <c r="AT87" s="22"/>
    </row>
    <row r="88" spans="1:46" ht="13.5" thickBot="1">
      <c r="A88">
        <v>113.03903900407022</v>
      </c>
      <c r="F88" s="12" t="e">
        <f t="shared" si="0"/>
        <v>#DIV/0!</v>
      </c>
      <c r="G88" s="12" t="e">
        <f t="shared" si="1"/>
        <v>#DIV/0!</v>
      </c>
      <c r="H88" s="51" t="e">
        <f t="shared" si="2"/>
        <v>#DIV/0!</v>
      </c>
      <c r="J88" s="22"/>
      <c r="Z88" s="36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10"/>
      <c r="AP88" s="36" t="e">
        <f t="shared" si="5"/>
        <v>#DIV/0!</v>
      </c>
      <c r="AQ88" s="37" t="e">
        <f t="shared" si="6"/>
        <v>#DIV/0!</v>
      </c>
      <c r="AR88" s="51" t="e">
        <f t="shared" si="7"/>
        <v>#DIV/0!</v>
      </c>
      <c r="AT88" s="22"/>
    </row>
    <row r="89" spans="1:46" ht="13.5" thickBot="1">
      <c r="A89">
        <v>101.12960378828575</v>
      </c>
      <c r="F89" s="12" t="e">
        <f aca="true" t="shared" si="12" ref="F89:F152">AVERAGE(C89:E89)</f>
        <v>#DIV/0!</v>
      </c>
      <c r="G89" s="12" t="e">
        <f aca="true" t="shared" si="13" ref="G89:G152">VAR(C89:E89)</f>
        <v>#DIV/0!</v>
      </c>
      <c r="H89" s="51" t="e">
        <f aca="true" t="shared" si="14" ref="H89:H152">(3-1)*G89/$E$16</f>
        <v>#DIV/0!</v>
      </c>
      <c r="J89" s="22"/>
      <c r="Z89" s="36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10"/>
      <c r="AP89" s="36" t="e">
        <f aca="true" t="shared" si="15" ref="AP89:AP152">AVERAGE(Z89:AO89)</f>
        <v>#DIV/0!</v>
      </c>
      <c r="AQ89" s="37" t="e">
        <f aca="true" t="shared" si="16" ref="AQ89:AQ152">VAR(Z89:AO89)</f>
        <v>#DIV/0!</v>
      </c>
      <c r="AR89" s="51" t="e">
        <f aca="true" t="shared" si="17" ref="AR89:AR152">(16-1)*AQ89/$E$16</f>
        <v>#DIV/0!</v>
      </c>
      <c r="AT89" s="22"/>
    </row>
    <row r="90" spans="1:46" ht="13.5" thickBot="1">
      <c r="A90">
        <v>100.01950866135303</v>
      </c>
      <c r="F90" s="12" t="e">
        <f t="shared" si="12"/>
        <v>#DIV/0!</v>
      </c>
      <c r="G90" s="12" t="e">
        <f t="shared" si="13"/>
        <v>#DIV/0!</v>
      </c>
      <c r="H90" s="51" t="e">
        <f t="shared" si="14"/>
        <v>#DIV/0!</v>
      </c>
      <c r="J90" s="22"/>
      <c r="Z90" s="36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10"/>
      <c r="AP90" s="36" t="e">
        <f t="shared" si="15"/>
        <v>#DIV/0!</v>
      </c>
      <c r="AQ90" s="37" t="e">
        <f t="shared" si="16"/>
        <v>#DIV/0!</v>
      </c>
      <c r="AR90" s="51" t="e">
        <f t="shared" si="17"/>
        <v>#DIV/0!</v>
      </c>
      <c r="AT90" s="22"/>
    </row>
    <row r="91" spans="1:46" ht="13.5" thickBot="1">
      <c r="A91">
        <v>104.53701431979425</v>
      </c>
      <c r="F91" s="12" t="e">
        <f t="shared" si="12"/>
        <v>#DIV/0!</v>
      </c>
      <c r="G91" s="12" t="e">
        <f t="shared" si="13"/>
        <v>#DIV/0!</v>
      </c>
      <c r="H91" s="51" t="e">
        <f t="shared" si="14"/>
        <v>#DIV/0!</v>
      </c>
      <c r="J91" s="22"/>
      <c r="Z91" s="36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10"/>
      <c r="AP91" s="36" t="e">
        <f t="shared" si="15"/>
        <v>#DIV/0!</v>
      </c>
      <c r="AQ91" s="37" t="e">
        <f t="shared" si="16"/>
        <v>#DIV/0!</v>
      </c>
      <c r="AR91" s="51" t="e">
        <f t="shared" si="17"/>
        <v>#DIV/0!</v>
      </c>
      <c r="AT91" s="22"/>
    </row>
    <row r="92" spans="1:46" ht="13.5" thickBot="1">
      <c r="A92">
        <v>99.74485263010138</v>
      </c>
      <c r="F92" s="12" t="e">
        <f t="shared" si="12"/>
        <v>#DIV/0!</v>
      </c>
      <c r="G92" s="12" t="e">
        <f t="shared" si="13"/>
        <v>#DIV/0!</v>
      </c>
      <c r="H92" s="51" t="e">
        <f t="shared" si="14"/>
        <v>#DIV/0!</v>
      </c>
      <c r="J92" s="22"/>
      <c r="Z92" s="36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10"/>
      <c r="AP92" s="36" t="e">
        <f t="shared" si="15"/>
        <v>#DIV/0!</v>
      </c>
      <c r="AQ92" s="37" t="e">
        <f t="shared" si="16"/>
        <v>#DIV/0!</v>
      </c>
      <c r="AR92" s="51" t="e">
        <f t="shared" si="17"/>
        <v>#DIV/0!</v>
      </c>
      <c r="AT92" s="22"/>
    </row>
    <row r="93" spans="1:46" ht="13.5" thickBot="1">
      <c r="A93">
        <v>89.45324932719814</v>
      </c>
      <c r="F93" s="12" t="e">
        <f t="shared" si="12"/>
        <v>#DIV/0!</v>
      </c>
      <c r="G93" s="12" t="e">
        <f t="shared" si="13"/>
        <v>#DIV/0!</v>
      </c>
      <c r="H93" s="51" t="e">
        <f t="shared" si="14"/>
        <v>#DIV/0!</v>
      </c>
      <c r="J93" s="22"/>
      <c r="Z93" s="36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10"/>
      <c r="AP93" s="36" t="e">
        <f t="shared" si="15"/>
        <v>#DIV/0!</v>
      </c>
      <c r="AQ93" s="37" t="e">
        <f t="shared" si="16"/>
        <v>#DIV/0!</v>
      </c>
      <c r="AR93" s="51" t="e">
        <f t="shared" si="17"/>
        <v>#DIV/0!</v>
      </c>
      <c r="AT93" s="22"/>
    </row>
    <row r="94" spans="1:46" ht="13.5" thickBot="1">
      <c r="A94">
        <v>82.25193849066272</v>
      </c>
      <c r="F94" s="12" t="e">
        <f t="shared" si="12"/>
        <v>#DIV/0!</v>
      </c>
      <c r="G94" s="12" t="e">
        <f t="shared" si="13"/>
        <v>#DIV/0!</v>
      </c>
      <c r="H94" s="51" t="e">
        <f t="shared" si="14"/>
        <v>#DIV/0!</v>
      </c>
      <c r="J94" s="22"/>
      <c r="Z94" s="36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10"/>
      <c r="AP94" s="36" t="e">
        <f t="shared" si="15"/>
        <v>#DIV/0!</v>
      </c>
      <c r="AQ94" s="37" t="e">
        <f t="shared" si="16"/>
        <v>#DIV/0!</v>
      </c>
      <c r="AR94" s="51" t="e">
        <f t="shared" si="17"/>
        <v>#DIV/0!</v>
      </c>
      <c r="AT94" s="22"/>
    </row>
    <row r="95" spans="1:46" ht="13.5" thickBot="1">
      <c r="A95">
        <v>108.28331394586712</v>
      </c>
      <c r="F95" s="12" t="e">
        <f t="shared" si="12"/>
        <v>#DIV/0!</v>
      </c>
      <c r="G95" s="12" t="e">
        <f t="shared" si="13"/>
        <v>#DIV/0!</v>
      </c>
      <c r="H95" s="51" t="e">
        <f t="shared" si="14"/>
        <v>#DIV/0!</v>
      </c>
      <c r="J95" s="22"/>
      <c r="Z95" s="36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10"/>
      <c r="AP95" s="36" t="e">
        <f t="shared" si="15"/>
        <v>#DIV/0!</v>
      </c>
      <c r="AQ95" s="37" t="e">
        <f t="shared" si="16"/>
        <v>#DIV/0!</v>
      </c>
      <c r="AR95" s="51" t="e">
        <f t="shared" si="17"/>
        <v>#DIV/0!</v>
      </c>
      <c r="AT95" s="22"/>
    </row>
    <row r="96" spans="1:46" ht="13.5" thickBot="1">
      <c r="A96">
        <v>104.44224497186951</v>
      </c>
      <c r="F96" s="12" t="e">
        <f t="shared" si="12"/>
        <v>#DIV/0!</v>
      </c>
      <c r="G96" s="12" t="e">
        <f t="shared" si="13"/>
        <v>#DIV/0!</v>
      </c>
      <c r="H96" s="51" t="e">
        <f t="shared" si="14"/>
        <v>#DIV/0!</v>
      </c>
      <c r="J96" s="22"/>
      <c r="Z96" s="36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10"/>
      <c r="AP96" s="36" t="e">
        <f t="shared" si="15"/>
        <v>#DIV/0!</v>
      </c>
      <c r="AQ96" s="37" t="e">
        <f t="shared" si="16"/>
        <v>#DIV/0!</v>
      </c>
      <c r="AR96" s="51" t="e">
        <f t="shared" si="17"/>
        <v>#DIV/0!</v>
      </c>
      <c r="AT96" s="22"/>
    </row>
    <row r="97" spans="1:46" ht="13.5" thickBot="1">
      <c r="A97">
        <v>106.17906152911019</v>
      </c>
      <c r="F97" s="12" t="e">
        <f t="shared" si="12"/>
        <v>#DIV/0!</v>
      </c>
      <c r="G97" s="12" t="e">
        <f t="shared" si="13"/>
        <v>#DIV/0!</v>
      </c>
      <c r="H97" s="51" t="e">
        <f t="shared" si="14"/>
        <v>#DIV/0!</v>
      </c>
      <c r="J97" s="22"/>
      <c r="Z97" s="36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10"/>
      <c r="AP97" s="36" t="e">
        <f t="shared" si="15"/>
        <v>#DIV/0!</v>
      </c>
      <c r="AQ97" s="37" t="e">
        <f t="shared" si="16"/>
        <v>#DIV/0!</v>
      </c>
      <c r="AR97" s="51" t="e">
        <f t="shared" si="17"/>
        <v>#DIV/0!</v>
      </c>
      <c r="AT97" s="22"/>
    </row>
    <row r="98" spans="1:46" ht="13.5" thickBot="1">
      <c r="A98">
        <v>102.1347318579501</v>
      </c>
      <c r="F98" s="12" t="e">
        <f t="shared" si="12"/>
        <v>#DIV/0!</v>
      </c>
      <c r="G98" s="12" t="e">
        <f t="shared" si="13"/>
        <v>#DIV/0!</v>
      </c>
      <c r="H98" s="51" t="e">
        <f t="shared" si="14"/>
        <v>#DIV/0!</v>
      </c>
      <c r="J98" s="22"/>
      <c r="Z98" s="36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10"/>
      <c r="AP98" s="36" t="e">
        <f t="shared" si="15"/>
        <v>#DIV/0!</v>
      </c>
      <c r="AQ98" s="37" t="e">
        <f t="shared" si="16"/>
        <v>#DIV/0!</v>
      </c>
      <c r="AR98" s="51" t="e">
        <f t="shared" si="17"/>
        <v>#DIV/0!</v>
      </c>
      <c r="AT98" s="22"/>
    </row>
    <row r="99" spans="1:46" ht="13.5" thickBot="1">
      <c r="A99">
        <v>89.73069068597397</v>
      </c>
      <c r="F99" s="12" t="e">
        <f t="shared" si="12"/>
        <v>#DIV/0!</v>
      </c>
      <c r="G99" s="12" t="e">
        <f t="shared" si="13"/>
        <v>#DIV/0!</v>
      </c>
      <c r="H99" s="51" t="e">
        <f t="shared" si="14"/>
        <v>#DIV/0!</v>
      </c>
      <c r="J99" s="22"/>
      <c r="Z99" s="36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10"/>
      <c r="AP99" s="36" t="e">
        <f t="shared" si="15"/>
        <v>#DIV/0!</v>
      </c>
      <c r="AQ99" s="37" t="e">
        <f t="shared" si="16"/>
        <v>#DIV/0!</v>
      </c>
      <c r="AR99" s="51" t="e">
        <f t="shared" si="17"/>
        <v>#DIV/0!</v>
      </c>
      <c r="AT99" s="22"/>
    </row>
    <row r="100" spans="1:46" ht="13.5" thickBot="1">
      <c r="A100">
        <v>112.38195181940682</v>
      </c>
      <c r="F100" s="12" t="e">
        <f t="shared" si="12"/>
        <v>#DIV/0!</v>
      </c>
      <c r="G100" s="12" t="e">
        <f t="shared" si="13"/>
        <v>#DIV/0!</v>
      </c>
      <c r="H100" s="51" t="e">
        <f t="shared" si="14"/>
        <v>#DIV/0!</v>
      </c>
      <c r="J100" s="22"/>
      <c r="Z100" s="36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10"/>
      <c r="AP100" s="36" t="e">
        <f t="shared" si="15"/>
        <v>#DIV/0!</v>
      </c>
      <c r="AQ100" s="37" t="e">
        <f t="shared" si="16"/>
        <v>#DIV/0!</v>
      </c>
      <c r="AR100" s="51" t="e">
        <f t="shared" si="17"/>
        <v>#DIV/0!</v>
      </c>
      <c r="AT100" s="22"/>
    </row>
    <row r="101" spans="1:46" ht="13.5" thickBot="1">
      <c r="A101">
        <v>96.88786829210585</v>
      </c>
      <c r="F101" s="12" t="e">
        <f t="shared" si="12"/>
        <v>#DIV/0!</v>
      </c>
      <c r="G101" s="12" t="e">
        <f t="shared" si="13"/>
        <v>#DIV/0!</v>
      </c>
      <c r="H101" s="51" t="e">
        <f t="shared" si="14"/>
        <v>#DIV/0!</v>
      </c>
      <c r="J101" s="22"/>
      <c r="Z101" s="36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10"/>
      <c r="AP101" s="36" t="e">
        <f t="shared" si="15"/>
        <v>#DIV/0!</v>
      </c>
      <c r="AQ101" s="37" t="e">
        <f t="shared" si="16"/>
        <v>#DIV/0!</v>
      </c>
      <c r="AR101" s="51" t="e">
        <f t="shared" si="17"/>
        <v>#DIV/0!</v>
      </c>
      <c r="AT101" s="22"/>
    </row>
    <row r="102" spans="1:46" ht="13.5" thickBot="1">
      <c r="A102">
        <v>91.60078232307569</v>
      </c>
      <c r="F102" s="12" t="e">
        <f t="shared" si="12"/>
        <v>#DIV/0!</v>
      </c>
      <c r="G102" s="12" t="e">
        <f t="shared" si="13"/>
        <v>#DIV/0!</v>
      </c>
      <c r="H102" s="51" t="e">
        <f t="shared" si="14"/>
        <v>#DIV/0!</v>
      </c>
      <c r="J102" s="22"/>
      <c r="Z102" s="36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10"/>
      <c r="AP102" s="36" t="e">
        <f t="shared" si="15"/>
        <v>#DIV/0!</v>
      </c>
      <c r="AQ102" s="37" t="e">
        <f t="shared" si="16"/>
        <v>#DIV/0!</v>
      </c>
      <c r="AR102" s="51" t="e">
        <f t="shared" si="17"/>
        <v>#DIV/0!</v>
      </c>
      <c r="AT102" s="22"/>
    </row>
    <row r="103" spans="1:46" ht="13.5" thickBot="1">
      <c r="A103">
        <v>91.7887180345133</v>
      </c>
      <c r="F103" s="12" t="e">
        <f t="shared" si="12"/>
        <v>#DIV/0!</v>
      </c>
      <c r="G103" s="12" t="e">
        <f t="shared" si="13"/>
        <v>#DIV/0!</v>
      </c>
      <c r="H103" s="51" t="e">
        <f t="shared" si="14"/>
        <v>#DIV/0!</v>
      </c>
      <c r="J103" s="22"/>
      <c r="Z103" s="36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10"/>
      <c r="AP103" s="36" t="e">
        <f t="shared" si="15"/>
        <v>#DIV/0!</v>
      </c>
      <c r="AQ103" s="37" t="e">
        <f t="shared" si="16"/>
        <v>#DIV/0!</v>
      </c>
      <c r="AR103" s="51" t="e">
        <f t="shared" si="17"/>
        <v>#DIV/0!</v>
      </c>
      <c r="AT103" s="22"/>
    </row>
    <row r="104" spans="1:46" ht="13.5" thickBot="1">
      <c r="A104">
        <v>95.71007265330991</v>
      </c>
      <c r="F104" s="12" t="e">
        <f t="shared" si="12"/>
        <v>#DIV/0!</v>
      </c>
      <c r="G104" s="12" t="e">
        <f t="shared" si="13"/>
        <v>#DIV/0!</v>
      </c>
      <c r="H104" s="51" t="e">
        <f t="shared" si="14"/>
        <v>#DIV/0!</v>
      </c>
      <c r="J104" s="22"/>
      <c r="Z104" s="36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10"/>
      <c r="AP104" s="36" t="e">
        <f t="shared" si="15"/>
        <v>#DIV/0!</v>
      </c>
      <c r="AQ104" s="37" t="e">
        <f t="shared" si="16"/>
        <v>#DIV/0!</v>
      </c>
      <c r="AR104" s="51" t="e">
        <f t="shared" si="17"/>
        <v>#DIV/0!</v>
      </c>
      <c r="AT104" s="22"/>
    </row>
    <row r="105" spans="1:46" ht="13.5" thickBot="1">
      <c r="A105">
        <v>95.46638491665362</v>
      </c>
      <c r="F105" s="12" t="e">
        <f t="shared" si="12"/>
        <v>#DIV/0!</v>
      </c>
      <c r="G105" s="12" t="e">
        <f t="shared" si="13"/>
        <v>#DIV/0!</v>
      </c>
      <c r="H105" s="51" t="e">
        <f t="shared" si="14"/>
        <v>#DIV/0!</v>
      </c>
      <c r="J105" s="22"/>
      <c r="Z105" s="36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10"/>
      <c r="AP105" s="36" t="e">
        <f t="shared" si="15"/>
        <v>#DIV/0!</v>
      </c>
      <c r="AQ105" s="37" t="e">
        <f t="shared" si="16"/>
        <v>#DIV/0!</v>
      </c>
      <c r="AR105" s="51" t="e">
        <f t="shared" si="17"/>
        <v>#DIV/0!</v>
      </c>
      <c r="AT105" s="22"/>
    </row>
    <row r="106" spans="1:46" ht="13.5" thickBot="1">
      <c r="A106">
        <v>94.76204948223312</v>
      </c>
      <c r="F106" s="12" t="e">
        <f t="shared" si="12"/>
        <v>#DIV/0!</v>
      </c>
      <c r="G106" s="12" t="e">
        <f t="shared" si="13"/>
        <v>#DIV/0!</v>
      </c>
      <c r="H106" s="51" t="e">
        <f t="shared" si="14"/>
        <v>#DIV/0!</v>
      </c>
      <c r="J106" s="22"/>
      <c r="Z106" s="36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10"/>
      <c r="AP106" s="36" t="e">
        <f t="shared" si="15"/>
        <v>#DIV/0!</v>
      </c>
      <c r="AQ106" s="37" t="e">
        <f t="shared" si="16"/>
        <v>#DIV/0!</v>
      </c>
      <c r="AR106" s="51" t="e">
        <f t="shared" si="17"/>
        <v>#DIV/0!</v>
      </c>
      <c r="AT106" s="22"/>
    </row>
    <row r="107" spans="1:46" ht="13.5" thickBot="1">
      <c r="A107">
        <v>108.4942939793109</v>
      </c>
      <c r="F107" s="12" t="e">
        <f t="shared" si="12"/>
        <v>#DIV/0!</v>
      </c>
      <c r="G107" s="12" t="e">
        <f t="shared" si="13"/>
        <v>#DIV/0!</v>
      </c>
      <c r="H107" s="51" t="e">
        <f t="shared" si="14"/>
        <v>#DIV/0!</v>
      </c>
      <c r="J107" s="22"/>
      <c r="Z107" s="36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10"/>
      <c r="AP107" s="36" t="e">
        <f t="shared" si="15"/>
        <v>#DIV/0!</v>
      </c>
      <c r="AQ107" s="37" t="e">
        <f t="shared" si="16"/>
        <v>#DIV/0!</v>
      </c>
      <c r="AR107" s="51" t="e">
        <f t="shared" si="17"/>
        <v>#DIV/0!</v>
      </c>
      <c r="AT107" s="22"/>
    </row>
    <row r="108" spans="1:46" ht="13.5" thickBot="1">
      <c r="A108">
        <v>105.13207396579674</v>
      </c>
      <c r="F108" s="12" t="e">
        <f t="shared" si="12"/>
        <v>#DIV/0!</v>
      </c>
      <c r="G108" s="12" t="e">
        <f t="shared" si="13"/>
        <v>#DIV/0!</v>
      </c>
      <c r="H108" s="51" t="e">
        <f t="shared" si="14"/>
        <v>#DIV/0!</v>
      </c>
      <c r="J108" s="22"/>
      <c r="Z108" s="36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10"/>
      <c r="AP108" s="36" t="e">
        <f t="shared" si="15"/>
        <v>#DIV/0!</v>
      </c>
      <c r="AQ108" s="37" t="e">
        <f t="shared" si="16"/>
        <v>#DIV/0!</v>
      </c>
      <c r="AR108" s="51" t="e">
        <f t="shared" si="17"/>
        <v>#DIV/0!</v>
      </c>
      <c r="AT108" s="22"/>
    </row>
    <row r="109" spans="1:46" ht="13.5" thickBot="1">
      <c r="A109">
        <v>93.91695837402949</v>
      </c>
      <c r="F109" s="12" t="e">
        <f t="shared" si="12"/>
        <v>#DIV/0!</v>
      </c>
      <c r="G109" s="12" t="e">
        <f t="shared" si="13"/>
        <v>#DIV/0!</v>
      </c>
      <c r="H109" s="51" t="e">
        <f t="shared" si="14"/>
        <v>#DIV/0!</v>
      </c>
      <c r="J109" s="22"/>
      <c r="Z109" s="36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10"/>
      <c r="AP109" s="36" t="e">
        <f t="shared" si="15"/>
        <v>#DIV/0!</v>
      </c>
      <c r="AQ109" s="37" t="e">
        <f t="shared" si="16"/>
        <v>#DIV/0!</v>
      </c>
      <c r="AR109" s="51" t="e">
        <f t="shared" si="17"/>
        <v>#DIV/0!</v>
      </c>
      <c r="AT109" s="22"/>
    </row>
    <row r="110" spans="1:46" ht="13.5" thickBot="1">
      <c r="A110">
        <v>113.04979377891868</v>
      </c>
      <c r="F110" s="12" t="e">
        <f t="shared" si="12"/>
        <v>#DIV/0!</v>
      </c>
      <c r="G110" s="12" t="e">
        <f t="shared" si="13"/>
        <v>#DIV/0!</v>
      </c>
      <c r="H110" s="51" t="e">
        <f t="shared" si="14"/>
        <v>#DIV/0!</v>
      </c>
      <c r="J110" s="22"/>
      <c r="Z110" s="36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10"/>
      <c r="AP110" s="36" t="e">
        <f t="shared" si="15"/>
        <v>#DIV/0!</v>
      </c>
      <c r="AQ110" s="37" t="e">
        <f t="shared" si="16"/>
        <v>#DIV/0!</v>
      </c>
      <c r="AR110" s="51" t="e">
        <f t="shared" si="17"/>
        <v>#DIV/0!</v>
      </c>
      <c r="AT110" s="22"/>
    </row>
    <row r="111" spans="1:46" ht="13.5" thickBot="1">
      <c r="A111">
        <v>82.3906364326831</v>
      </c>
      <c r="F111" s="12" t="e">
        <f t="shared" si="12"/>
        <v>#DIV/0!</v>
      </c>
      <c r="G111" s="12" t="e">
        <f t="shared" si="13"/>
        <v>#DIV/0!</v>
      </c>
      <c r="H111" s="51" t="e">
        <f t="shared" si="14"/>
        <v>#DIV/0!</v>
      </c>
      <c r="J111" s="22"/>
      <c r="Z111" s="36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10"/>
      <c r="AP111" s="36" t="e">
        <f t="shared" si="15"/>
        <v>#DIV/0!</v>
      </c>
      <c r="AQ111" s="37" t="e">
        <f t="shared" si="16"/>
        <v>#DIV/0!</v>
      </c>
      <c r="AR111" s="51" t="e">
        <f t="shared" si="17"/>
        <v>#DIV/0!</v>
      </c>
      <c r="AT111" s="22"/>
    </row>
    <row r="112" spans="1:46" ht="13.5" thickBot="1">
      <c r="A112">
        <v>105.5057171266526</v>
      </c>
      <c r="F112" s="12" t="e">
        <f t="shared" si="12"/>
        <v>#DIV/0!</v>
      </c>
      <c r="G112" s="12" t="e">
        <f t="shared" si="13"/>
        <v>#DIV/0!</v>
      </c>
      <c r="H112" s="51" t="e">
        <f t="shared" si="14"/>
        <v>#DIV/0!</v>
      </c>
      <c r="J112" s="22"/>
      <c r="Z112" s="36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10"/>
      <c r="AP112" s="36" t="e">
        <f t="shared" si="15"/>
        <v>#DIV/0!</v>
      </c>
      <c r="AQ112" s="37" t="e">
        <f t="shared" si="16"/>
        <v>#DIV/0!</v>
      </c>
      <c r="AR112" s="51" t="e">
        <f t="shared" si="17"/>
        <v>#DIV/0!</v>
      </c>
      <c r="AT112" s="22"/>
    </row>
    <row r="113" spans="1:46" ht="13.5" thickBot="1">
      <c r="A113">
        <v>98.83727923588594</v>
      </c>
      <c r="F113" s="12" t="e">
        <f t="shared" si="12"/>
        <v>#DIV/0!</v>
      </c>
      <c r="G113" s="12" t="e">
        <f t="shared" si="13"/>
        <v>#DIV/0!</v>
      </c>
      <c r="H113" s="51" t="e">
        <f t="shared" si="14"/>
        <v>#DIV/0!</v>
      </c>
      <c r="J113" s="22"/>
      <c r="Z113" s="36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10"/>
      <c r="AP113" s="36" t="e">
        <f t="shared" si="15"/>
        <v>#DIV/0!</v>
      </c>
      <c r="AQ113" s="37" t="e">
        <f t="shared" si="16"/>
        <v>#DIV/0!</v>
      </c>
      <c r="AR113" s="51" t="e">
        <f t="shared" si="17"/>
        <v>#DIV/0!</v>
      </c>
      <c r="AT113" s="22"/>
    </row>
    <row r="114" spans="1:46" ht="13.5" thickBot="1">
      <c r="A114">
        <v>100.41741259337869</v>
      </c>
      <c r="F114" s="12" t="e">
        <f t="shared" si="12"/>
        <v>#DIV/0!</v>
      </c>
      <c r="G114" s="12" t="e">
        <f t="shared" si="13"/>
        <v>#DIV/0!</v>
      </c>
      <c r="H114" s="51" t="e">
        <f t="shared" si="14"/>
        <v>#DIV/0!</v>
      </c>
      <c r="J114" s="22"/>
      <c r="Z114" s="36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10"/>
      <c r="AP114" s="36" t="e">
        <f t="shared" si="15"/>
        <v>#DIV/0!</v>
      </c>
      <c r="AQ114" s="37" t="e">
        <f t="shared" si="16"/>
        <v>#DIV/0!</v>
      </c>
      <c r="AR114" s="51" t="e">
        <f t="shared" si="17"/>
        <v>#DIV/0!</v>
      </c>
      <c r="AT114" s="22"/>
    </row>
    <row r="115" spans="1:46" ht="13.5" thickBot="1">
      <c r="A115">
        <v>93.45945980167016</v>
      </c>
      <c r="F115" s="12" t="e">
        <f t="shared" si="12"/>
        <v>#DIV/0!</v>
      </c>
      <c r="G115" s="12" t="e">
        <f t="shared" si="13"/>
        <v>#DIV/0!</v>
      </c>
      <c r="H115" s="51" t="e">
        <f t="shared" si="14"/>
        <v>#DIV/0!</v>
      </c>
      <c r="J115" s="22"/>
      <c r="Z115" s="36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10"/>
      <c r="AP115" s="36" t="e">
        <f t="shared" si="15"/>
        <v>#DIV/0!</v>
      </c>
      <c r="AQ115" s="37" t="e">
        <f t="shared" si="16"/>
        <v>#DIV/0!</v>
      </c>
      <c r="AR115" s="51" t="e">
        <f t="shared" si="17"/>
        <v>#DIV/0!</v>
      </c>
      <c r="AT115" s="22"/>
    </row>
    <row r="116" spans="1:46" ht="13.5" thickBot="1">
      <c r="A116">
        <v>94.50405994139146</v>
      </c>
      <c r="F116" s="12" t="e">
        <f t="shared" si="12"/>
        <v>#DIV/0!</v>
      </c>
      <c r="G116" s="12" t="e">
        <f t="shared" si="13"/>
        <v>#DIV/0!</v>
      </c>
      <c r="H116" s="51" t="e">
        <f t="shared" si="14"/>
        <v>#DIV/0!</v>
      </c>
      <c r="J116" s="22"/>
      <c r="Z116" s="36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10"/>
      <c r="AP116" s="36" t="e">
        <f t="shared" si="15"/>
        <v>#DIV/0!</v>
      </c>
      <c r="AQ116" s="37" t="e">
        <f t="shared" si="16"/>
        <v>#DIV/0!</v>
      </c>
      <c r="AR116" s="51" t="e">
        <f t="shared" si="17"/>
        <v>#DIV/0!</v>
      </c>
      <c r="AT116" s="22"/>
    </row>
    <row r="117" spans="1:46" ht="13.5" thickBot="1">
      <c r="A117">
        <v>108.49320258566877</v>
      </c>
      <c r="F117" s="12" t="e">
        <f t="shared" si="12"/>
        <v>#DIV/0!</v>
      </c>
      <c r="G117" s="12" t="e">
        <f t="shared" si="13"/>
        <v>#DIV/0!</v>
      </c>
      <c r="H117" s="51" t="e">
        <f t="shared" si="14"/>
        <v>#DIV/0!</v>
      </c>
      <c r="J117" s="22"/>
      <c r="Z117" s="36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10"/>
      <c r="AP117" s="36" t="e">
        <f t="shared" si="15"/>
        <v>#DIV/0!</v>
      </c>
      <c r="AQ117" s="37" t="e">
        <f t="shared" si="16"/>
        <v>#DIV/0!</v>
      </c>
      <c r="AR117" s="51" t="e">
        <f t="shared" si="17"/>
        <v>#DIV/0!</v>
      </c>
      <c r="AT117" s="22"/>
    </row>
    <row r="118" spans="1:46" ht="13.5" thickBot="1">
      <c r="A118">
        <v>108.0304516814067</v>
      </c>
      <c r="F118" s="12" t="e">
        <f t="shared" si="12"/>
        <v>#DIV/0!</v>
      </c>
      <c r="G118" s="12" t="e">
        <f t="shared" si="13"/>
        <v>#DIV/0!</v>
      </c>
      <c r="H118" s="51" t="e">
        <f t="shared" si="14"/>
        <v>#DIV/0!</v>
      </c>
      <c r="J118" s="22"/>
      <c r="Z118" s="36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10"/>
      <c r="AP118" s="36" t="e">
        <f t="shared" si="15"/>
        <v>#DIV/0!</v>
      </c>
      <c r="AQ118" s="37" t="e">
        <f t="shared" si="16"/>
        <v>#DIV/0!</v>
      </c>
      <c r="AR118" s="51" t="e">
        <f t="shared" si="17"/>
        <v>#DIV/0!</v>
      </c>
      <c r="AT118" s="22"/>
    </row>
    <row r="119" spans="1:46" ht="13.5" thickBot="1">
      <c r="A119">
        <v>104.56416273664217</v>
      </c>
      <c r="F119" s="12" t="e">
        <f t="shared" si="12"/>
        <v>#DIV/0!</v>
      </c>
      <c r="G119" s="12" t="e">
        <f t="shared" si="13"/>
        <v>#DIV/0!</v>
      </c>
      <c r="H119" s="51" t="e">
        <f t="shared" si="14"/>
        <v>#DIV/0!</v>
      </c>
      <c r="J119" s="22"/>
      <c r="Z119" s="36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10"/>
      <c r="AP119" s="36" t="e">
        <f t="shared" si="15"/>
        <v>#DIV/0!</v>
      </c>
      <c r="AQ119" s="37" t="e">
        <f t="shared" si="16"/>
        <v>#DIV/0!</v>
      </c>
      <c r="AR119" s="51" t="e">
        <f t="shared" si="17"/>
        <v>#DIV/0!</v>
      </c>
      <c r="AT119" s="22"/>
    </row>
    <row r="120" spans="1:46" ht="13.5" thickBot="1">
      <c r="A120">
        <v>106.91368313709972</v>
      </c>
      <c r="F120" s="12" t="e">
        <f t="shared" si="12"/>
        <v>#DIV/0!</v>
      </c>
      <c r="G120" s="12" t="e">
        <f t="shared" si="13"/>
        <v>#DIV/0!</v>
      </c>
      <c r="H120" s="51" t="e">
        <f t="shared" si="14"/>
        <v>#DIV/0!</v>
      </c>
      <c r="J120" s="22"/>
      <c r="Z120" s="36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10"/>
      <c r="AP120" s="36" t="e">
        <f t="shared" si="15"/>
        <v>#DIV/0!</v>
      </c>
      <c r="AQ120" s="37" t="e">
        <f t="shared" si="16"/>
        <v>#DIV/0!</v>
      </c>
      <c r="AR120" s="51" t="e">
        <f t="shared" si="17"/>
        <v>#DIV/0!</v>
      </c>
      <c r="AT120" s="22"/>
    </row>
    <row r="121" spans="1:46" ht="13.5" thickBot="1">
      <c r="A121">
        <v>116.30623955861665</v>
      </c>
      <c r="F121" s="12" t="e">
        <f t="shared" si="12"/>
        <v>#DIV/0!</v>
      </c>
      <c r="G121" s="12" t="e">
        <f t="shared" si="13"/>
        <v>#DIV/0!</v>
      </c>
      <c r="H121" s="51" t="e">
        <f t="shared" si="14"/>
        <v>#DIV/0!</v>
      </c>
      <c r="J121" s="22"/>
      <c r="Z121" s="36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10"/>
      <c r="AP121" s="36" t="e">
        <f t="shared" si="15"/>
        <v>#DIV/0!</v>
      </c>
      <c r="AQ121" s="37" t="e">
        <f t="shared" si="16"/>
        <v>#DIV/0!</v>
      </c>
      <c r="AR121" s="51" t="e">
        <f t="shared" si="17"/>
        <v>#DIV/0!</v>
      </c>
      <c r="AT121" s="22"/>
    </row>
    <row r="122" spans="1:46" ht="13.5" thickBot="1">
      <c r="A122">
        <v>103.03914475807687</v>
      </c>
      <c r="F122" s="12" t="e">
        <f t="shared" si="12"/>
        <v>#DIV/0!</v>
      </c>
      <c r="G122" s="12" t="e">
        <f t="shared" si="13"/>
        <v>#DIV/0!</v>
      </c>
      <c r="H122" s="51" t="e">
        <f t="shared" si="14"/>
        <v>#DIV/0!</v>
      </c>
      <c r="J122" s="22"/>
      <c r="Z122" s="36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10"/>
      <c r="AP122" s="36" t="e">
        <f t="shared" si="15"/>
        <v>#DIV/0!</v>
      </c>
      <c r="AQ122" s="37" t="e">
        <f t="shared" si="16"/>
        <v>#DIV/0!</v>
      </c>
      <c r="AR122" s="51" t="e">
        <f t="shared" si="17"/>
        <v>#DIV/0!</v>
      </c>
      <c r="AT122" s="22"/>
    </row>
    <row r="123" spans="1:46" ht="13.5" thickBot="1">
      <c r="A123">
        <v>105.88995590078412</v>
      </c>
      <c r="F123" s="12" t="e">
        <f t="shared" si="12"/>
        <v>#DIV/0!</v>
      </c>
      <c r="G123" s="12" t="e">
        <f t="shared" si="13"/>
        <v>#DIV/0!</v>
      </c>
      <c r="H123" s="51" t="e">
        <f t="shared" si="14"/>
        <v>#DIV/0!</v>
      </c>
      <c r="J123" s="22"/>
      <c r="Z123" s="36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10"/>
      <c r="AP123" s="36" t="e">
        <f t="shared" si="15"/>
        <v>#DIV/0!</v>
      </c>
      <c r="AQ123" s="37" t="e">
        <f t="shared" si="16"/>
        <v>#DIV/0!</v>
      </c>
      <c r="AR123" s="51" t="e">
        <f t="shared" si="17"/>
        <v>#DIV/0!</v>
      </c>
      <c r="AT123" s="22"/>
    </row>
    <row r="124" spans="1:46" ht="13.5" thickBot="1">
      <c r="A124">
        <v>118.52836248872336</v>
      </c>
      <c r="F124" s="12" t="e">
        <f t="shared" si="12"/>
        <v>#DIV/0!</v>
      </c>
      <c r="G124" s="12" t="e">
        <f t="shared" si="13"/>
        <v>#DIV/0!</v>
      </c>
      <c r="H124" s="51" t="e">
        <f t="shared" si="14"/>
        <v>#DIV/0!</v>
      </c>
      <c r="J124" s="22"/>
      <c r="Z124" s="36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10"/>
      <c r="AP124" s="36" t="e">
        <f t="shared" si="15"/>
        <v>#DIV/0!</v>
      </c>
      <c r="AQ124" s="37" t="e">
        <f t="shared" si="16"/>
        <v>#DIV/0!</v>
      </c>
      <c r="AR124" s="51" t="e">
        <f t="shared" si="17"/>
        <v>#DIV/0!</v>
      </c>
      <c r="AT124" s="22"/>
    </row>
    <row r="125" spans="1:46" ht="13.5" thickBot="1">
      <c r="A125">
        <v>96.64443066649255</v>
      </c>
      <c r="F125" s="12" t="e">
        <f t="shared" si="12"/>
        <v>#DIV/0!</v>
      </c>
      <c r="G125" s="12" t="e">
        <f t="shared" si="13"/>
        <v>#DIV/0!</v>
      </c>
      <c r="H125" s="51" t="e">
        <f t="shared" si="14"/>
        <v>#DIV/0!</v>
      </c>
      <c r="J125" s="22"/>
      <c r="Z125" s="36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10"/>
      <c r="AP125" s="36" t="e">
        <f t="shared" si="15"/>
        <v>#DIV/0!</v>
      </c>
      <c r="AQ125" s="37" t="e">
        <f t="shared" si="16"/>
        <v>#DIV/0!</v>
      </c>
      <c r="AR125" s="51" t="e">
        <f t="shared" si="17"/>
        <v>#DIV/0!</v>
      </c>
      <c r="AT125" s="22"/>
    </row>
    <row r="126" spans="1:46" ht="13.5" thickBot="1">
      <c r="A126">
        <v>110.38274604070466</v>
      </c>
      <c r="F126" s="12" t="e">
        <f t="shared" si="12"/>
        <v>#DIV/0!</v>
      </c>
      <c r="G126" s="12" t="e">
        <f t="shared" si="13"/>
        <v>#DIV/0!</v>
      </c>
      <c r="H126" s="51" t="e">
        <f t="shared" si="14"/>
        <v>#DIV/0!</v>
      </c>
      <c r="J126" s="22"/>
      <c r="Z126" s="36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10"/>
      <c r="AP126" s="36" t="e">
        <f t="shared" si="15"/>
        <v>#DIV/0!</v>
      </c>
      <c r="AQ126" s="37" t="e">
        <f t="shared" si="16"/>
        <v>#DIV/0!</v>
      </c>
      <c r="AR126" s="51" t="e">
        <f t="shared" si="17"/>
        <v>#DIV/0!</v>
      </c>
      <c r="AT126" s="22"/>
    </row>
    <row r="127" spans="1:46" ht="13.5" thickBot="1">
      <c r="A127">
        <v>101.43504621519241</v>
      </c>
      <c r="F127" s="12" t="e">
        <f t="shared" si="12"/>
        <v>#DIV/0!</v>
      </c>
      <c r="G127" s="12" t="e">
        <f t="shared" si="13"/>
        <v>#DIV/0!</v>
      </c>
      <c r="H127" s="51" t="e">
        <f t="shared" si="14"/>
        <v>#DIV/0!</v>
      </c>
      <c r="J127" s="22"/>
      <c r="Z127" s="36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10"/>
      <c r="AP127" s="36" t="e">
        <f t="shared" si="15"/>
        <v>#DIV/0!</v>
      </c>
      <c r="AQ127" s="37" t="e">
        <f t="shared" si="16"/>
        <v>#DIV/0!</v>
      </c>
      <c r="AR127" s="51" t="e">
        <f t="shared" si="17"/>
        <v>#DIV/0!</v>
      </c>
      <c r="AT127" s="22"/>
    </row>
    <row r="128" spans="1:46" ht="13.5" thickBot="1">
      <c r="A128">
        <v>111.41040684160544</v>
      </c>
      <c r="F128" s="12" t="e">
        <f t="shared" si="12"/>
        <v>#DIV/0!</v>
      </c>
      <c r="G128" s="12" t="e">
        <f t="shared" si="13"/>
        <v>#DIV/0!</v>
      </c>
      <c r="H128" s="51" t="e">
        <f t="shared" si="14"/>
        <v>#DIV/0!</v>
      </c>
      <c r="J128" s="22"/>
      <c r="Z128" s="36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10"/>
      <c r="AP128" s="36" t="e">
        <f t="shared" si="15"/>
        <v>#DIV/0!</v>
      </c>
      <c r="AQ128" s="37" t="e">
        <f t="shared" si="16"/>
        <v>#DIV/0!</v>
      </c>
      <c r="AR128" s="51" t="e">
        <f t="shared" si="17"/>
        <v>#DIV/0!</v>
      </c>
      <c r="AT128" s="22"/>
    </row>
    <row r="129" spans="1:46" ht="13.5" thickBot="1">
      <c r="A129">
        <v>98.51701204534038</v>
      </c>
      <c r="F129" s="12" t="e">
        <f t="shared" si="12"/>
        <v>#DIV/0!</v>
      </c>
      <c r="G129" s="12" t="e">
        <f t="shared" si="13"/>
        <v>#DIV/0!</v>
      </c>
      <c r="H129" s="51" t="e">
        <f t="shared" si="14"/>
        <v>#DIV/0!</v>
      </c>
      <c r="J129" s="22"/>
      <c r="Z129" s="36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10"/>
      <c r="AP129" s="36" t="e">
        <f t="shared" si="15"/>
        <v>#DIV/0!</v>
      </c>
      <c r="AQ129" s="37" t="e">
        <f t="shared" si="16"/>
        <v>#DIV/0!</v>
      </c>
      <c r="AR129" s="51" t="e">
        <f t="shared" si="17"/>
        <v>#DIV/0!</v>
      </c>
      <c r="AT129" s="22"/>
    </row>
    <row r="130" spans="1:46" ht="13.5" thickBot="1">
      <c r="A130">
        <v>92.2018332654261</v>
      </c>
      <c r="F130" s="12" t="e">
        <f t="shared" si="12"/>
        <v>#DIV/0!</v>
      </c>
      <c r="G130" s="12" t="e">
        <f t="shared" si="13"/>
        <v>#DIV/0!</v>
      </c>
      <c r="H130" s="51" t="e">
        <f t="shared" si="14"/>
        <v>#DIV/0!</v>
      </c>
      <c r="J130" s="22"/>
      <c r="Z130" s="36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10"/>
      <c r="AP130" s="36" t="e">
        <f t="shared" si="15"/>
        <v>#DIV/0!</v>
      </c>
      <c r="AQ130" s="37" t="e">
        <f t="shared" si="16"/>
        <v>#DIV/0!</v>
      </c>
      <c r="AR130" s="51" t="e">
        <f t="shared" si="17"/>
        <v>#DIV/0!</v>
      </c>
      <c r="AT130" s="22"/>
    </row>
    <row r="131" spans="1:46" ht="13.5" thickBot="1">
      <c r="A131">
        <v>110.75993623089744</v>
      </c>
      <c r="F131" s="12" t="e">
        <f t="shared" si="12"/>
        <v>#DIV/0!</v>
      </c>
      <c r="G131" s="12" t="e">
        <f t="shared" si="13"/>
        <v>#DIV/0!</v>
      </c>
      <c r="H131" s="51" t="e">
        <f t="shared" si="14"/>
        <v>#DIV/0!</v>
      </c>
      <c r="J131" s="22"/>
      <c r="Z131" s="36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10"/>
      <c r="AP131" s="36" t="e">
        <f t="shared" si="15"/>
        <v>#DIV/0!</v>
      </c>
      <c r="AQ131" s="37" t="e">
        <f t="shared" si="16"/>
        <v>#DIV/0!</v>
      </c>
      <c r="AR131" s="51" t="e">
        <f t="shared" si="17"/>
        <v>#DIV/0!</v>
      </c>
      <c r="AT131" s="22"/>
    </row>
    <row r="132" spans="1:46" ht="13.5" thickBot="1">
      <c r="A132">
        <v>94.18178049381822</v>
      </c>
      <c r="F132" s="12" t="e">
        <f t="shared" si="12"/>
        <v>#DIV/0!</v>
      </c>
      <c r="G132" s="12" t="e">
        <f t="shared" si="13"/>
        <v>#DIV/0!</v>
      </c>
      <c r="H132" s="51" t="e">
        <f t="shared" si="14"/>
        <v>#DIV/0!</v>
      </c>
      <c r="J132" s="22"/>
      <c r="Z132" s="36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10"/>
      <c r="AP132" s="36" t="e">
        <f t="shared" si="15"/>
        <v>#DIV/0!</v>
      </c>
      <c r="AQ132" s="37" t="e">
        <f t="shared" si="16"/>
        <v>#DIV/0!</v>
      </c>
      <c r="AR132" s="51" t="e">
        <f t="shared" si="17"/>
        <v>#DIV/0!</v>
      </c>
      <c r="AT132" s="22"/>
    </row>
    <row r="133" spans="1:46" ht="13.5" thickBot="1">
      <c r="A133">
        <v>105.33912043465534</v>
      </c>
      <c r="F133" s="12" t="e">
        <f t="shared" si="12"/>
        <v>#DIV/0!</v>
      </c>
      <c r="G133" s="12" t="e">
        <f t="shared" si="13"/>
        <v>#DIV/0!</v>
      </c>
      <c r="H133" s="51" t="e">
        <f t="shared" si="14"/>
        <v>#DIV/0!</v>
      </c>
      <c r="J133" s="22"/>
      <c r="Z133" s="36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10"/>
      <c r="AP133" s="36" t="e">
        <f t="shared" si="15"/>
        <v>#DIV/0!</v>
      </c>
      <c r="AQ133" s="37" t="e">
        <f t="shared" si="16"/>
        <v>#DIV/0!</v>
      </c>
      <c r="AR133" s="51" t="e">
        <f t="shared" si="17"/>
        <v>#DIV/0!</v>
      </c>
      <c r="AT133" s="22"/>
    </row>
    <row r="134" spans="1:46" ht="13.5" thickBot="1">
      <c r="A134">
        <v>105.45771854376653</v>
      </c>
      <c r="F134" s="12" t="e">
        <f t="shared" si="12"/>
        <v>#DIV/0!</v>
      </c>
      <c r="G134" s="12" t="e">
        <f t="shared" si="13"/>
        <v>#DIV/0!</v>
      </c>
      <c r="H134" s="51" t="e">
        <f t="shared" si="14"/>
        <v>#DIV/0!</v>
      </c>
      <c r="J134" s="22"/>
      <c r="Z134" s="36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10"/>
      <c r="AP134" s="36" t="e">
        <f t="shared" si="15"/>
        <v>#DIV/0!</v>
      </c>
      <c r="AQ134" s="37" t="e">
        <f t="shared" si="16"/>
        <v>#DIV/0!</v>
      </c>
      <c r="AR134" s="51" t="e">
        <f t="shared" si="17"/>
        <v>#DIV/0!</v>
      </c>
      <c r="AT134" s="22"/>
    </row>
    <row r="135" spans="1:46" ht="13.5" thickBot="1">
      <c r="A135">
        <v>96.83562919017277</v>
      </c>
      <c r="F135" s="12" t="e">
        <f t="shared" si="12"/>
        <v>#DIV/0!</v>
      </c>
      <c r="G135" s="12" t="e">
        <f t="shared" si="13"/>
        <v>#DIV/0!</v>
      </c>
      <c r="H135" s="51" t="e">
        <f t="shared" si="14"/>
        <v>#DIV/0!</v>
      </c>
      <c r="J135" s="22"/>
      <c r="Z135" s="36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10"/>
      <c r="AP135" s="36" t="e">
        <f t="shared" si="15"/>
        <v>#DIV/0!</v>
      </c>
      <c r="AQ135" s="37" t="e">
        <f t="shared" si="16"/>
        <v>#DIV/0!</v>
      </c>
      <c r="AR135" s="51" t="e">
        <f t="shared" si="17"/>
        <v>#DIV/0!</v>
      </c>
      <c r="AT135" s="22"/>
    </row>
    <row r="136" spans="1:46" ht="13.5" thickBot="1">
      <c r="A136">
        <v>95.5923385641654</v>
      </c>
      <c r="F136" s="12" t="e">
        <f t="shared" si="12"/>
        <v>#DIV/0!</v>
      </c>
      <c r="G136" s="12" t="e">
        <f t="shared" si="13"/>
        <v>#DIV/0!</v>
      </c>
      <c r="H136" s="51" t="e">
        <f t="shared" si="14"/>
        <v>#DIV/0!</v>
      </c>
      <c r="J136" s="22"/>
      <c r="Z136" s="36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10"/>
      <c r="AP136" s="36" t="e">
        <f t="shared" si="15"/>
        <v>#DIV/0!</v>
      </c>
      <c r="AQ136" s="37" t="e">
        <f t="shared" si="16"/>
        <v>#DIV/0!</v>
      </c>
      <c r="AR136" s="51" t="e">
        <f t="shared" si="17"/>
        <v>#DIV/0!</v>
      </c>
      <c r="AT136" s="22"/>
    </row>
    <row r="137" spans="1:46" ht="13.5" thickBot="1">
      <c r="A137">
        <v>86.34007170039695</v>
      </c>
      <c r="F137" s="12" t="e">
        <f t="shared" si="12"/>
        <v>#DIV/0!</v>
      </c>
      <c r="G137" s="12" t="e">
        <f t="shared" si="13"/>
        <v>#DIV/0!</v>
      </c>
      <c r="H137" s="51" t="e">
        <f t="shared" si="14"/>
        <v>#DIV/0!</v>
      </c>
      <c r="J137" s="22"/>
      <c r="Z137" s="36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10"/>
      <c r="AP137" s="36" t="e">
        <f t="shared" si="15"/>
        <v>#DIV/0!</v>
      </c>
      <c r="AQ137" s="37" t="e">
        <f t="shared" si="16"/>
        <v>#DIV/0!</v>
      </c>
      <c r="AR137" s="51" t="e">
        <f t="shared" si="17"/>
        <v>#DIV/0!</v>
      </c>
      <c r="AT137" s="22"/>
    </row>
    <row r="138" spans="1:46" ht="13.5" thickBot="1">
      <c r="A138">
        <v>119.92957550100982</v>
      </c>
      <c r="F138" s="12" t="e">
        <f t="shared" si="12"/>
        <v>#DIV/0!</v>
      </c>
      <c r="G138" s="12" t="e">
        <f t="shared" si="13"/>
        <v>#DIV/0!</v>
      </c>
      <c r="H138" s="51" t="e">
        <f t="shared" si="14"/>
        <v>#DIV/0!</v>
      </c>
      <c r="J138" s="22"/>
      <c r="Z138" s="36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10"/>
      <c r="AP138" s="36" t="e">
        <f t="shared" si="15"/>
        <v>#DIV/0!</v>
      </c>
      <c r="AQ138" s="37" t="e">
        <f t="shared" si="16"/>
        <v>#DIV/0!</v>
      </c>
      <c r="AR138" s="51" t="e">
        <f t="shared" si="17"/>
        <v>#DIV/0!</v>
      </c>
      <c r="AT138" s="22"/>
    </row>
    <row r="139" spans="1:46" ht="13.5" thickBot="1">
      <c r="A139">
        <v>94.33512130053714</v>
      </c>
      <c r="F139" s="12" t="e">
        <f t="shared" si="12"/>
        <v>#DIV/0!</v>
      </c>
      <c r="G139" s="12" t="e">
        <f t="shared" si="13"/>
        <v>#DIV/0!</v>
      </c>
      <c r="H139" s="51" t="e">
        <f t="shared" si="14"/>
        <v>#DIV/0!</v>
      </c>
      <c r="J139" s="22"/>
      <c r="Z139" s="36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10"/>
      <c r="AP139" s="36" t="e">
        <f t="shared" si="15"/>
        <v>#DIV/0!</v>
      </c>
      <c r="AQ139" s="37" t="e">
        <f t="shared" si="16"/>
        <v>#DIV/0!</v>
      </c>
      <c r="AR139" s="51" t="e">
        <f t="shared" si="17"/>
        <v>#DIV/0!</v>
      </c>
      <c r="AT139" s="22"/>
    </row>
    <row r="140" spans="1:46" ht="13.5" thickBot="1">
      <c r="A140">
        <v>100.86129148257896</v>
      </c>
      <c r="F140" s="12" t="e">
        <f t="shared" si="12"/>
        <v>#DIV/0!</v>
      </c>
      <c r="G140" s="12" t="e">
        <f t="shared" si="13"/>
        <v>#DIV/0!</v>
      </c>
      <c r="H140" s="51" t="e">
        <f t="shared" si="14"/>
        <v>#DIV/0!</v>
      </c>
      <c r="J140" s="22"/>
      <c r="Z140" s="36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10"/>
      <c r="AP140" s="36" t="e">
        <f t="shared" si="15"/>
        <v>#DIV/0!</v>
      </c>
      <c r="AQ140" s="37" t="e">
        <f t="shared" si="16"/>
        <v>#DIV/0!</v>
      </c>
      <c r="AR140" s="51" t="e">
        <f t="shared" si="17"/>
        <v>#DIV/0!</v>
      </c>
      <c r="AT140" s="22"/>
    </row>
    <row r="141" spans="1:46" ht="13.5" thickBot="1">
      <c r="A141">
        <v>97.65739175927592</v>
      </c>
      <c r="F141" s="12" t="e">
        <f t="shared" si="12"/>
        <v>#DIV/0!</v>
      </c>
      <c r="G141" s="12" t="e">
        <f t="shared" si="13"/>
        <v>#DIV/0!</v>
      </c>
      <c r="H141" s="51" t="e">
        <f t="shared" si="14"/>
        <v>#DIV/0!</v>
      </c>
      <c r="J141" s="22"/>
      <c r="Z141" s="36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10"/>
      <c r="AP141" s="36" t="e">
        <f t="shared" si="15"/>
        <v>#DIV/0!</v>
      </c>
      <c r="AQ141" s="37" t="e">
        <f t="shared" si="16"/>
        <v>#DIV/0!</v>
      </c>
      <c r="AR141" s="51" t="e">
        <f t="shared" si="17"/>
        <v>#DIV/0!</v>
      </c>
      <c r="AT141" s="22"/>
    </row>
    <row r="142" spans="1:46" ht="13.5" thickBot="1">
      <c r="A142">
        <v>128.3536792267114</v>
      </c>
      <c r="F142" s="12" t="e">
        <f t="shared" si="12"/>
        <v>#DIV/0!</v>
      </c>
      <c r="G142" s="12" t="e">
        <f t="shared" si="13"/>
        <v>#DIV/0!</v>
      </c>
      <c r="H142" s="51" t="e">
        <f t="shared" si="14"/>
        <v>#DIV/0!</v>
      </c>
      <c r="J142" s="22"/>
      <c r="Z142" s="36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10"/>
      <c r="AP142" s="36" t="e">
        <f t="shared" si="15"/>
        <v>#DIV/0!</v>
      </c>
      <c r="AQ142" s="37" t="e">
        <f t="shared" si="16"/>
        <v>#DIV/0!</v>
      </c>
      <c r="AR142" s="51" t="e">
        <f t="shared" si="17"/>
        <v>#DIV/0!</v>
      </c>
      <c r="AT142" s="22"/>
    </row>
    <row r="143" spans="1:46" ht="13.5" thickBot="1">
      <c r="A143">
        <v>112.51978574146051</v>
      </c>
      <c r="F143" s="12" t="e">
        <f t="shared" si="12"/>
        <v>#DIV/0!</v>
      </c>
      <c r="G143" s="12" t="e">
        <f t="shared" si="13"/>
        <v>#DIV/0!</v>
      </c>
      <c r="H143" s="51" t="e">
        <f t="shared" si="14"/>
        <v>#DIV/0!</v>
      </c>
      <c r="J143" s="22"/>
      <c r="Z143" s="36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10"/>
      <c r="AP143" s="36" t="e">
        <f t="shared" si="15"/>
        <v>#DIV/0!</v>
      </c>
      <c r="AQ143" s="37" t="e">
        <f t="shared" si="16"/>
        <v>#DIV/0!</v>
      </c>
      <c r="AR143" s="51" t="e">
        <f t="shared" si="17"/>
        <v>#DIV/0!</v>
      </c>
      <c r="AT143" s="22"/>
    </row>
    <row r="144" spans="1:46" ht="13.5" thickBot="1">
      <c r="A144">
        <v>108.8090700955945</v>
      </c>
      <c r="F144" s="12" t="e">
        <f t="shared" si="12"/>
        <v>#DIV/0!</v>
      </c>
      <c r="G144" s="12" t="e">
        <f t="shared" si="13"/>
        <v>#DIV/0!</v>
      </c>
      <c r="H144" s="51" t="e">
        <f t="shared" si="14"/>
        <v>#DIV/0!</v>
      </c>
      <c r="J144" s="22"/>
      <c r="Z144" s="36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10"/>
      <c r="AP144" s="36" t="e">
        <f t="shared" si="15"/>
        <v>#DIV/0!</v>
      </c>
      <c r="AQ144" s="37" t="e">
        <f t="shared" si="16"/>
        <v>#DIV/0!</v>
      </c>
      <c r="AR144" s="51" t="e">
        <f t="shared" si="17"/>
        <v>#DIV/0!</v>
      </c>
      <c r="AT144" s="22"/>
    </row>
    <row r="145" spans="1:46" ht="13.5" thickBot="1">
      <c r="A145">
        <v>113.32164174527861</v>
      </c>
      <c r="F145" s="12" t="e">
        <f t="shared" si="12"/>
        <v>#DIV/0!</v>
      </c>
      <c r="G145" s="12" t="e">
        <f t="shared" si="13"/>
        <v>#DIV/0!</v>
      </c>
      <c r="H145" s="51" t="e">
        <f t="shared" si="14"/>
        <v>#DIV/0!</v>
      </c>
      <c r="J145" s="22"/>
      <c r="Z145" s="36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10"/>
      <c r="AP145" s="36" t="e">
        <f t="shared" si="15"/>
        <v>#DIV/0!</v>
      </c>
      <c r="AQ145" s="37" t="e">
        <f t="shared" si="16"/>
        <v>#DIV/0!</v>
      </c>
      <c r="AR145" s="51" t="e">
        <f t="shared" si="17"/>
        <v>#DIV/0!</v>
      </c>
      <c r="AT145" s="22"/>
    </row>
    <row r="146" spans="1:46" ht="13.5" thickBot="1">
      <c r="A146">
        <v>101.87870909940102</v>
      </c>
      <c r="F146" s="12" t="e">
        <f t="shared" si="12"/>
        <v>#DIV/0!</v>
      </c>
      <c r="G146" s="12" t="e">
        <f t="shared" si="13"/>
        <v>#DIV/0!</v>
      </c>
      <c r="H146" s="51" t="e">
        <f t="shared" si="14"/>
        <v>#DIV/0!</v>
      </c>
      <c r="J146" s="22"/>
      <c r="Z146" s="36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10"/>
      <c r="AP146" s="36" t="e">
        <f t="shared" si="15"/>
        <v>#DIV/0!</v>
      </c>
      <c r="AQ146" s="37" t="e">
        <f t="shared" si="16"/>
        <v>#DIV/0!</v>
      </c>
      <c r="AR146" s="51" t="e">
        <f t="shared" si="17"/>
        <v>#DIV/0!</v>
      </c>
      <c r="AT146" s="22"/>
    </row>
    <row r="147" spans="1:46" ht="13.5" thickBot="1">
      <c r="A147">
        <v>105.41957660971093</v>
      </c>
      <c r="F147" s="12" t="e">
        <f t="shared" si="12"/>
        <v>#DIV/0!</v>
      </c>
      <c r="G147" s="12" t="e">
        <f t="shared" si="13"/>
        <v>#DIV/0!</v>
      </c>
      <c r="H147" s="51" t="e">
        <f t="shared" si="14"/>
        <v>#DIV/0!</v>
      </c>
      <c r="J147" s="22"/>
      <c r="Z147" s="36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10"/>
      <c r="AP147" s="36" t="e">
        <f t="shared" si="15"/>
        <v>#DIV/0!</v>
      </c>
      <c r="AQ147" s="37" t="e">
        <f t="shared" si="16"/>
        <v>#DIV/0!</v>
      </c>
      <c r="AR147" s="51" t="e">
        <f t="shared" si="17"/>
        <v>#DIV/0!</v>
      </c>
      <c r="AT147" s="22"/>
    </row>
    <row r="148" spans="1:46" ht="13.5" thickBot="1">
      <c r="A148">
        <v>97.50380084151402</v>
      </c>
      <c r="F148" s="12" t="e">
        <f t="shared" si="12"/>
        <v>#DIV/0!</v>
      </c>
      <c r="G148" s="12" t="e">
        <f t="shared" si="13"/>
        <v>#DIV/0!</v>
      </c>
      <c r="H148" s="51" t="e">
        <f t="shared" si="14"/>
        <v>#DIV/0!</v>
      </c>
      <c r="J148" s="22"/>
      <c r="Z148" s="36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10"/>
      <c r="AP148" s="36" t="e">
        <f t="shared" si="15"/>
        <v>#DIV/0!</v>
      </c>
      <c r="AQ148" s="37" t="e">
        <f t="shared" si="16"/>
        <v>#DIV/0!</v>
      </c>
      <c r="AR148" s="51" t="e">
        <f t="shared" si="17"/>
        <v>#DIV/0!</v>
      </c>
      <c r="AT148" s="22"/>
    </row>
    <row r="149" spans="1:46" ht="13.5" thickBot="1">
      <c r="A149">
        <v>87.78912413399667</v>
      </c>
      <c r="F149" s="12" t="e">
        <f t="shared" si="12"/>
        <v>#DIV/0!</v>
      </c>
      <c r="G149" s="12" t="e">
        <f t="shared" si="13"/>
        <v>#DIV/0!</v>
      </c>
      <c r="H149" s="51" t="e">
        <f t="shared" si="14"/>
        <v>#DIV/0!</v>
      </c>
      <c r="J149" s="22"/>
      <c r="Z149" s="36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10"/>
      <c r="AP149" s="36" t="e">
        <f t="shared" si="15"/>
        <v>#DIV/0!</v>
      </c>
      <c r="AQ149" s="37" t="e">
        <f t="shared" si="16"/>
        <v>#DIV/0!</v>
      </c>
      <c r="AR149" s="51" t="e">
        <f t="shared" si="17"/>
        <v>#DIV/0!</v>
      </c>
      <c r="AT149" s="22"/>
    </row>
    <row r="150" spans="1:46" ht="13.5" thickBot="1">
      <c r="A150">
        <v>112.66685103473719</v>
      </c>
      <c r="F150" s="12" t="e">
        <f t="shared" si="12"/>
        <v>#DIV/0!</v>
      </c>
      <c r="G150" s="12" t="e">
        <f t="shared" si="13"/>
        <v>#DIV/0!</v>
      </c>
      <c r="H150" s="51" t="e">
        <f t="shared" si="14"/>
        <v>#DIV/0!</v>
      </c>
      <c r="J150" s="22"/>
      <c r="Z150" s="36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10"/>
      <c r="AP150" s="36" t="e">
        <f t="shared" si="15"/>
        <v>#DIV/0!</v>
      </c>
      <c r="AQ150" s="37" t="e">
        <f t="shared" si="16"/>
        <v>#DIV/0!</v>
      </c>
      <c r="AR150" s="51" t="e">
        <f t="shared" si="17"/>
        <v>#DIV/0!</v>
      </c>
      <c r="AT150" s="22"/>
    </row>
    <row r="151" spans="1:46" ht="13.5" thickBot="1">
      <c r="A151">
        <v>97.11112650402356</v>
      </c>
      <c r="F151" s="12" t="e">
        <f t="shared" si="12"/>
        <v>#DIV/0!</v>
      </c>
      <c r="G151" s="12" t="e">
        <f t="shared" si="13"/>
        <v>#DIV/0!</v>
      </c>
      <c r="H151" s="51" t="e">
        <f t="shared" si="14"/>
        <v>#DIV/0!</v>
      </c>
      <c r="J151" s="22"/>
      <c r="Z151" s="36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10"/>
      <c r="AP151" s="36" t="e">
        <f t="shared" si="15"/>
        <v>#DIV/0!</v>
      </c>
      <c r="AQ151" s="37" t="e">
        <f t="shared" si="16"/>
        <v>#DIV/0!</v>
      </c>
      <c r="AR151" s="51" t="e">
        <f t="shared" si="17"/>
        <v>#DIV/0!</v>
      </c>
      <c r="AT151" s="22"/>
    </row>
    <row r="152" spans="1:46" ht="13.5" thickBot="1">
      <c r="A152">
        <v>86.94124769826885</v>
      </c>
      <c r="F152" s="12" t="e">
        <f t="shared" si="12"/>
        <v>#DIV/0!</v>
      </c>
      <c r="G152" s="12" t="e">
        <f t="shared" si="13"/>
        <v>#DIV/0!</v>
      </c>
      <c r="H152" s="51" t="e">
        <f t="shared" si="14"/>
        <v>#DIV/0!</v>
      </c>
      <c r="J152" s="22"/>
      <c r="Z152" s="36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10"/>
      <c r="AP152" s="36" t="e">
        <f t="shared" si="15"/>
        <v>#DIV/0!</v>
      </c>
      <c r="AQ152" s="37" t="e">
        <f t="shared" si="16"/>
        <v>#DIV/0!</v>
      </c>
      <c r="AR152" s="51" t="e">
        <f t="shared" si="17"/>
        <v>#DIV/0!</v>
      </c>
      <c r="AT152" s="22"/>
    </row>
    <row r="153" spans="1:46" ht="13.5" thickBot="1">
      <c r="A153">
        <v>107.64254082241678</v>
      </c>
      <c r="F153" s="12" t="e">
        <f aca="true" t="shared" si="18" ref="F153:F216">AVERAGE(C153:E153)</f>
        <v>#DIV/0!</v>
      </c>
      <c r="G153" s="12" t="e">
        <f aca="true" t="shared" si="19" ref="G153:G216">VAR(C153:E153)</f>
        <v>#DIV/0!</v>
      </c>
      <c r="H153" s="51" t="e">
        <f aca="true" t="shared" si="20" ref="H153:H216">(3-1)*G153/$E$16</f>
        <v>#DIV/0!</v>
      </c>
      <c r="J153" s="22"/>
      <c r="Z153" s="36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10"/>
      <c r="AP153" s="36" t="e">
        <f aca="true" t="shared" si="21" ref="AP153:AP216">AVERAGE(Z153:AO153)</f>
        <v>#DIV/0!</v>
      </c>
      <c r="AQ153" s="37" t="e">
        <f aca="true" t="shared" si="22" ref="AQ153:AQ216">VAR(Z153:AO153)</f>
        <v>#DIV/0!</v>
      </c>
      <c r="AR153" s="51" t="e">
        <f aca="true" t="shared" si="23" ref="AR153:AR216">(16-1)*AQ153/$E$16</f>
        <v>#DIV/0!</v>
      </c>
      <c r="AT153" s="22"/>
    </row>
    <row r="154" spans="1:46" ht="13.5" thickBot="1">
      <c r="A154">
        <v>107.84282292443095</v>
      </c>
      <c r="F154" s="12" t="e">
        <f t="shared" si="18"/>
        <v>#DIV/0!</v>
      </c>
      <c r="G154" s="12" t="e">
        <f t="shared" si="19"/>
        <v>#DIV/0!</v>
      </c>
      <c r="H154" s="51" t="e">
        <f t="shared" si="20"/>
        <v>#DIV/0!</v>
      </c>
      <c r="J154" s="22"/>
      <c r="Z154" s="36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10"/>
      <c r="AP154" s="36" t="e">
        <f t="shared" si="21"/>
        <v>#DIV/0!</v>
      </c>
      <c r="AQ154" s="37" t="e">
        <f t="shared" si="22"/>
        <v>#DIV/0!</v>
      </c>
      <c r="AR154" s="51" t="e">
        <f t="shared" si="23"/>
        <v>#DIV/0!</v>
      </c>
      <c r="AT154" s="22"/>
    </row>
    <row r="155" spans="1:46" ht="13.5" thickBot="1">
      <c r="A155">
        <v>104.28154862675001</v>
      </c>
      <c r="F155" s="12" t="e">
        <f t="shared" si="18"/>
        <v>#DIV/0!</v>
      </c>
      <c r="G155" s="12" t="e">
        <f t="shared" si="19"/>
        <v>#DIV/0!</v>
      </c>
      <c r="H155" s="51" t="e">
        <f t="shared" si="20"/>
        <v>#DIV/0!</v>
      </c>
      <c r="J155" s="22"/>
      <c r="Z155" s="36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10"/>
      <c r="AP155" s="36" t="e">
        <f t="shared" si="21"/>
        <v>#DIV/0!</v>
      </c>
      <c r="AQ155" s="37" t="e">
        <f t="shared" si="22"/>
        <v>#DIV/0!</v>
      </c>
      <c r="AR155" s="51" t="e">
        <f t="shared" si="23"/>
        <v>#DIV/0!</v>
      </c>
      <c r="AT155" s="22"/>
    </row>
    <row r="156" spans="1:46" ht="13.5" thickBot="1">
      <c r="A156">
        <v>104.03881585953059</v>
      </c>
      <c r="F156" s="12" t="e">
        <f t="shared" si="18"/>
        <v>#DIV/0!</v>
      </c>
      <c r="G156" s="12" t="e">
        <f t="shared" si="19"/>
        <v>#DIV/0!</v>
      </c>
      <c r="H156" s="51" t="e">
        <f t="shared" si="20"/>
        <v>#DIV/0!</v>
      </c>
      <c r="J156" s="22"/>
      <c r="Z156" s="36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10"/>
      <c r="AP156" s="36" t="e">
        <f t="shared" si="21"/>
        <v>#DIV/0!</v>
      </c>
      <c r="AQ156" s="37" t="e">
        <f t="shared" si="22"/>
        <v>#DIV/0!</v>
      </c>
      <c r="AR156" s="51" t="e">
        <f t="shared" si="23"/>
        <v>#DIV/0!</v>
      </c>
      <c r="AT156" s="22"/>
    </row>
    <row r="157" spans="1:46" ht="13.5" thickBot="1">
      <c r="A157">
        <v>93.51903170463629</v>
      </c>
      <c r="F157" s="12" t="e">
        <f t="shared" si="18"/>
        <v>#DIV/0!</v>
      </c>
      <c r="G157" s="12" t="e">
        <f t="shared" si="19"/>
        <v>#DIV/0!</v>
      </c>
      <c r="H157" s="51" t="e">
        <f t="shared" si="20"/>
        <v>#DIV/0!</v>
      </c>
      <c r="J157" s="22"/>
      <c r="Z157" s="36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10"/>
      <c r="AP157" s="36" t="e">
        <f t="shared" si="21"/>
        <v>#DIV/0!</v>
      </c>
      <c r="AQ157" s="37" t="e">
        <f t="shared" si="22"/>
        <v>#DIV/0!</v>
      </c>
      <c r="AR157" s="51" t="e">
        <f t="shared" si="23"/>
        <v>#DIV/0!</v>
      </c>
      <c r="AT157" s="22"/>
    </row>
    <row r="158" spans="1:46" ht="13.5" thickBot="1">
      <c r="A158">
        <v>107.23098310118075</v>
      </c>
      <c r="F158" s="12" t="e">
        <f t="shared" si="18"/>
        <v>#DIV/0!</v>
      </c>
      <c r="G158" s="12" t="e">
        <f t="shared" si="19"/>
        <v>#DIV/0!</v>
      </c>
      <c r="H158" s="51" t="e">
        <f t="shared" si="20"/>
        <v>#DIV/0!</v>
      </c>
      <c r="J158" s="22"/>
      <c r="Z158" s="36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10"/>
      <c r="AP158" s="36" t="e">
        <f t="shared" si="21"/>
        <v>#DIV/0!</v>
      </c>
      <c r="AQ158" s="37" t="e">
        <f t="shared" si="22"/>
        <v>#DIV/0!</v>
      </c>
      <c r="AR158" s="51" t="e">
        <f t="shared" si="23"/>
        <v>#DIV/0!</v>
      </c>
      <c r="AT158" s="22"/>
    </row>
    <row r="159" spans="1:46" ht="13.5" thickBot="1">
      <c r="A159">
        <v>105.25287759955972</v>
      </c>
      <c r="F159" s="12" t="e">
        <f t="shared" si="18"/>
        <v>#DIV/0!</v>
      </c>
      <c r="G159" s="12" t="e">
        <f t="shared" si="19"/>
        <v>#DIV/0!</v>
      </c>
      <c r="H159" s="51" t="e">
        <f t="shared" si="20"/>
        <v>#DIV/0!</v>
      </c>
      <c r="J159" s="22"/>
      <c r="Z159" s="36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10"/>
      <c r="AP159" s="36" t="e">
        <f t="shared" si="21"/>
        <v>#DIV/0!</v>
      </c>
      <c r="AQ159" s="37" t="e">
        <f t="shared" si="22"/>
        <v>#DIV/0!</v>
      </c>
      <c r="AR159" s="51" t="e">
        <f t="shared" si="23"/>
        <v>#DIV/0!</v>
      </c>
      <c r="AT159" s="22"/>
    </row>
    <row r="160" spans="1:46" ht="13.5" thickBot="1">
      <c r="A160">
        <v>110.75038653652882</v>
      </c>
      <c r="F160" s="12" t="e">
        <f t="shared" si="18"/>
        <v>#DIV/0!</v>
      </c>
      <c r="G160" s="12" t="e">
        <f t="shared" si="19"/>
        <v>#DIV/0!</v>
      </c>
      <c r="H160" s="51" t="e">
        <f t="shared" si="20"/>
        <v>#DIV/0!</v>
      </c>
      <c r="J160" s="22"/>
      <c r="Z160" s="36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10"/>
      <c r="AP160" s="36" t="e">
        <f t="shared" si="21"/>
        <v>#DIV/0!</v>
      </c>
      <c r="AQ160" s="37" t="e">
        <f t="shared" si="22"/>
        <v>#DIV/0!</v>
      </c>
      <c r="AR160" s="51" t="e">
        <f t="shared" si="23"/>
        <v>#DIV/0!</v>
      </c>
      <c r="AT160" s="22"/>
    </row>
    <row r="161" spans="1:46" ht="13.5" thickBot="1">
      <c r="A161">
        <v>72.30552253313363</v>
      </c>
      <c r="F161" s="12" t="e">
        <f t="shared" si="18"/>
        <v>#DIV/0!</v>
      </c>
      <c r="G161" s="12" t="e">
        <f t="shared" si="19"/>
        <v>#DIV/0!</v>
      </c>
      <c r="H161" s="51" t="e">
        <f t="shared" si="20"/>
        <v>#DIV/0!</v>
      </c>
      <c r="J161" s="22"/>
      <c r="Z161" s="36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10"/>
      <c r="AP161" s="36" t="e">
        <f t="shared" si="21"/>
        <v>#DIV/0!</v>
      </c>
      <c r="AQ161" s="37" t="e">
        <f t="shared" si="22"/>
        <v>#DIV/0!</v>
      </c>
      <c r="AR161" s="51" t="e">
        <f t="shared" si="23"/>
        <v>#DIV/0!</v>
      </c>
      <c r="AT161" s="22"/>
    </row>
    <row r="162" spans="1:46" ht="13.5" thickBot="1">
      <c r="A162">
        <v>104.6381501306314</v>
      </c>
      <c r="F162" s="12" t="e">
        <f t="shared" si="18"/>
        <v>#DIV/0!</v>
      </c>
      <c r="G162" s="12" t="e">
        <f t="shared" si="19"/>
        <v>#DIV/0!</v>
      </c>
      <c r="H162" s="51" t="e">
        <f t="shared" si="20"/>
        <v>#DIV/0!</v>
      </c>
      <c r="J162" s="22"/>
      <c r="Z162" s="36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10"/>
      <c r="AP162" s="36" t="e">
        <f t="shared" si="21"/>
        <v>#DIV/0!</v>
      </c>
      <c r="AQ162" s="37" t="e">
        <f t="shared" si="22"/>
        <v>#DIV/0!</v>
      </c>
      <c r="AR162" s="51" t="e">
        <f t="shared" si="23"/>
        <v>#DIV/0!</v>
      </c>
      <c r="AT162" s="22"/>
    </row>
    <row r="163" spans="1:46" ht="13.5" thickBot="1">
      <c r="A163">
        <v>114.67137735744473</v>
      </c>
      <c r="F163" s="12" t="e">
        <f t="shared" si="18"/>
        <v>#DIV/0!</v>
      </c>
      <c r="G163" s="12" t="e">
        <f t="shared" si="19"/>
        <v>#DIV/0!</v>
      </c>
      <c r="H163" s="51" t="e">
        <f t="shared" si="20"/>
        <v>#DIV/0!</v>
      </c>
      <c r="J163" s="22"/>
      <c r="Z163" s="36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10"/>
      <c r="AP163" s="36" t="e">
        <f t="shared" si="21"/>
        <v>#DIV/0!</v>
      </c>
      <c r="AQ163" s="37" t="e">
        <f t="shared" si="22"/>
        <v>#DIV/0!</v>
      </c>
      <c r="AR163" s="51" t="e">
        <f t="shared" si="23"/>
        <v>#DIV/0!</v>
      </c>
      <c r="AT163" s="22"/>
    </row>
    <row r="164" spans="1:46" ht="13.5" thickBot="1">
      <c r="A164">
        <v>82.77417034842074</v>
      </c>
      <c r="F164" s="12" t="e">
        <f t="shared" si="18"/>
        <v>#DIV/0!</v>
      </c>
      <c r="G164" s="12" t="e">
        <f t="shared" si="19"/>
        <v>#DIV/0!</v>
      </c>
      <c r="H164" s="51" t="e">
        <f t="shared" si="20"/>
        <v>#DIV/0!</v>
      </c>
      <c r="J164" s="22"/>
      <c r="Z164" s="36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10"/>
      <c r="AP164" s="36" t="e">
        <f t="shared" si="21"/>
        <v>#DIV/0!</v>
      </c>
      <c r="AQ164" s="37" t="e">
        <f t="shared" si="22"/>
        <v>#DIV/0!</v>
      </c>
      <c r="AR164" s="51" t="e">
        <f t="shared" si="23"/>
        <v>#DIV/0!</v>
      </c>
      <c r="AT164" s="22"/>
    </row>
    <row r="165" spans="1:46" ht="13.5" thickBot="1">
      <c r="A165">
        <v>100.45494061851059</v>
      </c>
      <c r="F165" s="12" t="e">
        <f t="shared" si="18"/>
        <v>#DIV/0!</v>
      </c>
      <c r="G165" s="12" t="e">
        <f t="shared" si="19"/>
        <v>#DIV/0!</v>
      </c>
      <c r="H165" s="51" t="e">
        <f t="shared" si="20"/>
        <v>#DIV/0!</v>
      </c>
      <c r="J165" s="22"/>
      <c r="Z165" s="36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10"/>
      <c r="AP165" s="36" t="e">
        <f t="shared" si="21"/>
        <v>#DIV/0!</v>
      </c>
      <c r="AQ165" s="37" t="e">
        <f t="shared" si="22"/>
        <v>#DIV/0!</v>
      </c>
      <c r="AR165" s="51" t="e">
        <f t="shared" si="23"/>
        <v>#DIV/0!</v>
      </c>
      <c r="AT165" s="22"/>
    </row>
    <row r="166" spans="1:46" ht="13.5" thickBot="1">
      <c r="A166">
        <v>113.54032974631991</v>
      </c>
      <c r="F166" s="12" t="e">
        <f t="shared" si="18"/>
        <v>#DIV/0!</v>
      </c>
      <c r="G166" s="12" t="e">
        <f t="shared" si="19"/>
        <v>#DIV/0!</v>
      </c>
      <c r="H166" s="51" t="e">
        <f t="shared" si="20"/>
        <v>#DIV/0!</v>
      </c>
      <c r="J166" s="22"/>
      <c r="Z166" s="36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10"/>
      <c r="AP166" s="36" t="e">
        <f t="shared" si="21"/>
        <v>#DIV/0!</v>
      </c>
      <c r="AQ166" s="37" t="e">
        <f t="shared" si="22"/>
        <v>#DIV/0!</v>
      </c>
      <c r="AR166" s="51" t="e">
        <f t="shared" si="23"/>
        <v>#DIV/0!</v>
      </c>
      <c r="AT166" s="22"/>
    </row>
    <row r="167" spans="1:46" ht="13.5" thickBot="1">
      <c r="A167">
        <v>116.8820406543091</v>
      </c>
      <c r="F167" s="12" t="e">
        <f t="shared" si="18"/>
        <v>#DIV/0!</v>
      </c>
      <c r="G167" s="12" t="e">
        <f t="shared" si="19"/>
        <v>#DIV/0!</v>
      </c>
      <c r="H167" s="51" t="e">
        <f t="shared" si="20"/>
        <v>#DIV/0!</v>
      </c>
      <c r="J167" s="22"/>
      <c r="Z167" s="36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10"/>
      <c r="AP167" s="36" t="e">
        <f t="shared" si="21"/>
        <v>#DIV/0!</v>
      </c>
      <c r="AQ167" s="37" t="e">
        <f t="shared" si="22"/>
        <v>#DIV/0!</v>
      </c>
      <c r="AR167" s="51" t="e">
        <f t="shared" si="23"/>
        <v>#DIV/0!</v>
      </c>
      <c r="AT167" s="22"/>
    </row>
    <row r="168" spans="1:46" ht="13.5" thickBot="1">
      <c r="A168">
        <v>102.38665052165743</v>
      </c>
      <c r="F168" s="12" t="e">
        <f t="shared" si="18"/>
        <v>#DIV/0!</v>
      </c>
      <c r="G168" s="12" t="e">
        <f t="shared" si="19"/>
        <v>#DIV/0!</v>
      </c>
      <c r="H168" s="51" t="e">
        <f t="shared" si="20"/>
        <v>#DIV/0!</v>
      </c>
      <c r="J168" s="22"/>
      <c r="Z168" s="36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10"/>
      <c r="AP168" s="36" t="e">
        <f t="shared" si="21"/>
        <v>#DIV/0!</v>
      </c>
      <c r="AQ168" s="37" t="e">
        <f t="shared" si="22"/>
        <v>#DIV/0!</v>
      </c>
      <c r="AR168" s="51" t="e">
        <f t="shared" si="23"/>
        <v>#DIV/0!</v>
      </c>
      <c r="AT168" s="22"/>
    </row>
    <row r="169" spans="1:46" ht="13.5" thickBot="1">
      <c r="A169">
        <v>101.45050762512255</v>
      </c>
      <c r="F169" s="12" t="e">
        <f t="shared" si="18"/>
        <v>#DIV/0!</v>
      </c>
      <c r="G169" s="12" t="e">
        <f t="shared" si="19"/>
        <v>#DIV/0!</v>
      </c>
      <c r="H169" s="51" t="e">
        <f t="shared" si="20"/>
        <v>#DIV/0!</v>
      </c>
      <c r="J169" s="22"/>
      <c r="Z169" s="36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10"/>
      <c r="AP169" s="36" t="e">
        <f t="shared" si="21"/>
        <v>#DIV/0!</v>
      </c>
      <c r="AQ169" s="37" t="e">
        <f t="shared" si="22"/>
        <v>#DIV/0!</v>
      </c>
      <c r="AR169" s="51" t="e">
        <f t="shared" si="23"/>
        <v>#DIV/0!</v>
      </c>
      <c r="AT169" s="22"/>
    </row>
    <row r="170" spans="1:46" ht="13.5" thickBot="1">
      <c r="A170">
        <v>118.5454155143816</v>
      </c>
      <c r="F170" s="12" t="e">
        <f t="shared" si="18"/>
        <v>#DIV/0!</v>
      </c>
      <c r="G170" s="12" t="e">
        <f t="shared" si="19"/>
        <v>#DIV/0!</v>
      </c>
      <c r="H170" s="51" t="e">
        <f t="shared" si="20"/>
        <v>#DIV/0!</v>
      </c>
      <c r="J170" s="22"/>
      <c r="Z170" s="36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10"/>
      <c r="AP170" s="36" t="e">
        <f t="shared" si="21"/>
        <v>#DIV/0!</v>
      </c>
      <c r="AQ170" s="37" t="e">
        <f t="shared" si="22"/>
        <v>#DIV/0!</v>
      </c>
      <c r="AR170" s="51" t="e">
        <f t="shared" si="23"/>
        <v>#DIV/0!</v>
      </c>
      <c r="AT170" s="22"/>
    </row>
    <row r="171" spans="1:46" ht="13.5" thickBot="1">
      <c r="A171">
        <v>99.57415184326237</v>
      </c>
      <c r="F171" s="12" t="e">
        <f t="shared" si="18"/>
        <v>#DIV/0!</v>
      </c>
      <c r="G171" s="12" t="e">
        <f t="shared" si="19"/>
        <v>#DIV/0!</v>
      </c>
      <c r="H171" s="51" t="e">
        <f t="shared" si="20"/>
        <v>#DIV/0!</v>
      </c>
      <c r="J171" s="22"/>
      <c r="Z171" s="36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10"/>
      <c r="AP171" s="36" t="e">
        <f t="shared" si="21"/>
        <v>#DIV/0!</v>
      </c>
      <c r="AQ171" s="37" t="e">
        <f t="shared" si="22"/>
        <v>#DIV/0!</v>
      </c>
      <c r="AR171" s="51" t="e">
        <f t="shared" si="23"/>
        <v>#DIV/0!</v>
      </c>
      <c r="AT171" s="22"/>
    </row>
    <row r="172" spans="1:46" ht="13.5" thickBot="1">
      <c r="A172">
        <v>93.43101535487222</v>
      </c>
      <c r="F172" s="12" t="e">
        <f t="shared" si="18"/>
        <v>#DIV/0!</v>
      </c>
      <c r="G172" s="12" t="e">
        <f t="shared" si="19"/>
        <v>#DIV/0!</v>
      </c>
      <c r="H172" s="51" t="e">
        <f t="shared" si="20"/>
        <v>#DIV/0!</v>
      </c>
      <c r="J172" s="22"/>
      <c r="Z172" s="36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10"/>
      <c r="AP172" s="36" t="e">
        <f t="shared" si="21"/>
        <v>#DIV/0!</v>
      </c>
      <c r="AQ172" s="37" t="e">
        <f t="shared" si="22"/>
        <v>#DIV/0!</v>
      </c>
      <c r="AR172" s="51" t="e">
        <f t="shared" si="23"/>
        <v>#DIV/0!</v>
      </c>
      <c r="AT172" s="22"/>
    </row>
    <row r="173" spans="1:46" ht="13.5" thickBot="1">
      <c r="A173">
        <v>109.07375579117797</v>
      </c>
      <c r="F173" s="12" t="e">
        <f t="shared" si="18"/>
        <v>#DIV/0!</v>
      </c>
      <c r="G173" s="12" t="e">
        <f t="shared" si="19"/>
        <v>#DIV/0!</v>
      </c>
      <c r="H173" s="51" t="e">
        <f t="shared" si="20"/>
        <v>#DIV/0!</v>
      </c>
      <c r="J173" s="22"/>
      <c r="Z173" s="36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10"/>
      <c r="AP173" s="36" t="e">
        <f t="shared" si="21"/>
        <v>#DIV/0!</v>
      </c>
      <c r="AQ173" s="37" t="e">
        <f t="shared" si="22"/>
        <v>#DIV/0!</v>
      </c>
      <c r="AR173" s="51" t="e">
        <f t="shared" si="23"/>
        <v>#DIV/0!</v>
      </c>
      <c r="AT173" s="22"/>
    </row>
    <row r="174" spans="1:46" ht="13.5" thickBot="1">
      <c r="A174">
        <v>99.90093328960938</v>
      </c>
      <c r="F174" s="12" t="e">
        <f t="shared" si="18"/>
        <v>#DIV/0!</v>
      </c>
      <c r="G174" s="12" t="e">
        <f t="shared" si="19"/>
        <v>#DIV/0!</v>
      </c>
      <c r="H174" s="51" t="e">
        <f t="shared" si="20"/>
        <v>#DIV/0!</v>
      </c>
      <c r="J174" s="22"/>
      <c r="Z174" s="36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10"/>
      <c r="AP174" s="36" t="e">
        <f t="shared" si="21"/>
        <v>#DIV/0!</v>
      </c>
      <c r="AQ174" s="37" t="e">
        <f t="shared" si="22"/>
        <v>#DIV/0!</v>
      </c>
      <c r="AR174" s="51" t="e">
        <f t="shared" si="23"/>
        <v>#DIV/0!</v>
      </c>
      <c r="AT174" s="22"/>
    </row>
    <row r="175" spans="1:46" ht="13.5" thickBot="1">
      <c r="A175">
        <v>110.39193193719257</v>
      </c>
      <c r="F175" s="12" t="e">
        <f t="shared" si="18"/>
        <v>#DIV/0!</v>
      </c>
      <c r="G175" s="12" t="e">
        <f t="shared" si="19"/>
        <v>#DIV/0!</v>
      </c>
      <c r="H175" s="51" t="e">
        <f t="shared" si="20"/>
        <v>#DIV/0!</v>
      </c>
      <c r="J175" s="22"/>
      <c r="Z175" s="36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10"/>
      <c r="AP175" s="36" t="e">
        <f t="shared" si="21"/>
        <v>#DIV/0!</v>
      </c>
      <c r="AQ175" s="37" t="e">
        <f t="shared" si="22"/>
        <v>#DIV/0!</v>
      </c>
      <c r="AR175" s="51" t="e">
        <f t="shared" si="23"/>
        <v>#DIV/0!</v>
      </c>
      <c r="AT175" s="22"/>
    </row>
    <row r="176" spans="1:46" ht="13.5" thickBot="1">
      <c r="A176">
        <v>104.34704361396143</v>
      </c>
      <c r="F176" s="12" t="e">
        <f t="shared" si="18"/>
        <v>#DIV/0!</v>
      </c>
      <c r="G176" s="12" t="e">
        <f t="shared" si="19"/>
        <v>#DIV/0!</v>
      </c>
      <c r="H176" s="51" t="e">
        <f t="shared" si="20"/>
        <v>#DIV/0!</v>
      </c>
      <c r="J176" s="22"/>
      <c r="Z176" s="36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10"/>
      <c r="AP176" s="36" t="e">
        <f t="shared" si="21"/>
        <v>#DIV/0!</v>
      </c>
      <c r="AQ176" s="37" t="e">
        <f t="shared" si="22"/>
        <v>#DIV/0!</v>
      </c>
      <c r="AR176" s="51" t="e">
        <f t="shared" si="23"/>
        <v>#DIV/0!</v>
      </c>
      <c r="AT176" s="22"/>
    </row>
    <row r="177" spans="1:46" ht="13.5" thickBot="1">
      <c r="A177">
        <v>114.53363438486122</v>
      </c>
      <c r="F177" s="12" t="e">
        <f t="shared" si="18"/>
        <v>#DIV/0!</v>
      </c>
      <c r="G177" s="12" t="e">
        <f t="shared" si="19"/>
        <v>#DIV/0!</v>
      </c>
      <c r="H177" s="51" t="e">
        <f t="shared" si="20"/>
        <v>#DIV/0!</v>
      </c>
      <c r="J177" s="22"/>
      <c r="Z177" s="36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10"/>
      <c r="AP177" s="36" t="e">
        <f t="shared" si="21"/>
        <v>#DIV/0!</v>
      </c>
      <c r="AQ177" s="37" t="e">
        <f t="shared" si="22"/>
        <v>#DIV/0!</v>
      </c>
      <c r="AR177" s="51" t="e">
        <f t="shared" si="23"/>
        <v>#DIV/0!</v>
      </c>
      <c r="AT177" s="22"/>
    </row>
    <row r="178" spans="1:46" ht="13.5" thickBot="1">
      <c r="A178">
        <v>98.78798462304985</v>
      </c>
      <c r="F178" s="12" t="e">
        <f t="shared" si="18"/>
        <v>#DIV/0!</v>
      </c>
      <c r="G178" s="12" t="e">
        <f t="shared" si="19"/>
        <v>#DIV/0!</v>
      </c>
      <c r="H178" s="51" t="e">
        <f t="shared" si="20"/>
        <v>#DIV/0!</v>
      </c>
      <c r="J178" s="22"/>
      <c r="Z178" s="36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10"/>
      <c r="AP178" s="36" t="e">
        <f t="shared" si="21"/>
        <v>#DIV/0!</v>
      </c>
      <c r="AQ178" s="37" t="e">
        <f t="shared" si="22"/>
        <v>#DIV/0!</v>
      </c>
      <c r="AR178" s="51" t="e">
        <f t="shared" si="23"/>
        <v>#DIV/0!</v>
      </c>
      <c r="AT178" s="22"/>
    </row>
    <row r="179" spans="1:46" ht="13.5" thickBot="1">
      <c r="A179">
        <v>90.3828211245127</v>
      </c>
      <c r="F179" s="12" t="e">
        <f t="shared" si="18"/>
        <v>#DIV/0!</v>
      </c>
      <c r="G179" s="12" t="e">
        <f t="shared" si="19"/>
        <v>#DIV/0!</v>
      </c>
      <c r="H179" s="51" t="e">
        <f t="shared" si="20"/>
        <v>#DIV/0!</v>
      </c>
      <c r="J179" s="22"/>
      <c r="Z179" s="36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10"/>
      <c r="AP179" s="36" t="e">
        <f t="shared" si="21"/>
        <v>#DIV/0!</v>
      </c>
      <c r="AQ179" s="37" t="e">
        <f t="shared" si="22"/>
        <v>#DIV/0!</v>
      </c>
      <c r="AR179" s="51" t="e">
        <f t="shared" si="23"/>
        <v>#DIV/0!</v>
      </c>
      <c r="AT179" s="22"/>
    </row>
    <row r="180" spans="1:46" ht="13.5" thickBot="1">
      <c r="A180">
        <v>84.61412360484246</v>
      </c>
      <c r="F180" s="12" t="e">
        <f t="shared" si="18"/>
        <v>#DIV/0!</v>
      </c>
      <c r="G180" s="12" t="e">
        <f t="shared" si="19"/>
        <v>#DIV/0!</v>
      </c>
      <c r="H180" s="51" t="e">
        <f t="shared" si="20"/>
        <v>#DIV/0!</v>
      </c>
      <c r="J180" s="22"/>
      <c r="Z180" s="36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10"/>
      <c r="AP180" s="36" t="e">
        <f t="shared" si="21"/>
        <v>#DIV/0!</v>
      </c>
      <c r="AQ180" s="37" t="e">
        <f t="shared" si="22"/>
        <v>#DIV/0!</v>
      </c>
      <c r="AR180" s="51" t="e">
        <f t="shared" si="23"/>
        <v>#DIV/0!</v>
      </c>
      <c r="AT180" s="22"/>
    </row>
    <row r="181" spans="1:46" ht="13.5" thickBot="1">
      <c r="A181">
        <v>74.34933902695775</v>
      </c>
      <c r="F181" s="12" t="e">
        <f t="shared" si="18"/>
        <v>#DIV/0!</v>
      </c>
      <c r="G181" s="12" t="e">
        <f t="shared" si="19"/>
        <v>#DIV/0!</v>
      </c>
      <c r="H181" s="51" t="e">
        <f t="shared" si="20"/>
        <v>#DIV/0!</v>
      </c>
      <c r="J181" s="22"/>
      <c r="Z181" s="36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10"/>
      <c r="AP181" s="36" t="e">
        <f t="shared" si="21"/>
        <v>#DIV/0!</v>
      </c>
      <c r="AQ181" s="37" t="e">
        <f t="shared" si="22"/>
        <v>#DIV/0!</v>
      </c>
      <c r="AR181" s="51" t="e">
        <f t="shared" si="23"/>
        <v>#DIV/0!</v>
      </c>
      <c r="AT181" s="22"/>
    </row>
    <row r="182" spans="1:46" ht="13.5" thickBot="1">
      <c r="A182">
        <v>101.03187858258025</v>
      </c>
      <c r="F182" s="12" t="e">
        <f t="shared" si="18"/>
        <v>#DIV/0!</v>
      </c>
      <c r="G182" s="12" t="e">
        <f t="shared" si="19"/>
        <v>#DIV/0!</v>
      </c>
      <c r="H182" s="51" t="e">
        <f t="shared" si="20"/>
        <v>#DIV/0!</v>
      </c>
      <c r="J182" s="22"/>
      <c r="Z182" s="36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10"/>
      <c r="AP182" s="36" t="e">
        <f t="shared" si="21"/>
        <v>#DIV/0!</v>
      </c>
      <c r="AQ182" s="37" t="e">
        <f t="shared" si="22"/>
        <v>#DIV/0!</v>
      </c>
      <c r="AR182" s="51" t="e">
        <f t="shared" si="23"/>
        <v>#DIV/0!</v>
      </c>
      <c r="AT182" s="22"/>
    </row>
    <row r="183" spans="1:46" ht="13.5" thickBot="1">
      <c r="A183">
        <v>102.99191924568731</v>
      </c>
      <c r="F183" s="12" t="e">
        <f t="shared" si="18"/>
        <v>#DIV/0!</v>
      </c>
      <c r="G183" s="12" t="e">
        <f t="shared" si="19"/>
        <v>#DIV/0!</v>
      </c>
      <c r="H183" s="51" t="e">
        <f t="shared" si="20"/>
        <v>#DIV/0!</v>
      </c>
      <c r="J183" s="22"/>
      <c r="Z183" s="36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10"/>
      <c r="AP183" s="36" t="e">
        <f t="shared" si="21"/>
        <v>#DIV/0!</v>
      </c>
      <c r="AQ183" s="37" t="e">
        <f t="shared" si="22"/>
        <v>#DIV/0!</v>
      </c>
      <c r="AR183" s="51" t="e">
        <f t="shared" si="23"/>
        <v>#DIV/0!</v>
      </c>
      <c r="AT183" s="22"/>
    </row>
    <row r="184" spans="1:46" ht="13.5" thickBot="1">
      <c r="A184">
        <v>99.82212557370076</v>
      </c>
      <c r="F184" s="12" t="e">
        <f t="shared" si="18"/>
        <v>#DIV/0!</v>
      </c>
      <c r="G184" s="12" t="e">
        <f t="shared" si="19"/>
        <v>#DIV/0!</v>
      </c>
      <c r="H184" s="51" t="e">
        <f t="shared" si="20"/>
        <v>#DIV/0!</v>
      </c>
      <c r="J184" s="22"/>
      <c r="Z184" s="36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10"/>
      <c r="AP184" s="36" t="e">
        <f t="shared" si="21"/>
        <v>#DIV/0!</v>
      </c>
      <c r="AQ184" s="37" t="e">
        <f t="shared" si="22"/>
        <v>#DIV/0!</v>
      </c>
      <c r="AR184" s="51" t="e">
        <f t="shared" si="23"/>
        <v>#DIV/0!</v>
      </c>
      <c r="AT184" s="22"/>
    </row>
    <row r="185" spans="1:46" ht="13.5" thickBot="1">
      <c r="A185">
        <v>102.00499243874219</v>
      </c>
      <c r="F185" s="12" t="e">
        <f t="shared" si="18"/>
        <v>#DIV/0!</v>
      </c>
      <c r="G185" s="12" t="e">
        <f t="shared" si="19"/>
        <v>#DIV/0!</v>
      </c>
      <c r="H185" s="51" t="e">
        <f t="shared" si="20"/>
        <v>#DIV/0!</v>
      </c>
      <c r="J185" s="22"/>
      <c r="Z185" s="36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10"/>
      <c r="AP185" s="36" t="e">
        <f t="shared" si="21"/>
        <v>#DIV/0!</v>
      </c>
      <c r="AQ185" s="37" t="e">
        <f t="shared" si="22"/>
        <v>#DIV/0!</v>
      </c>
      <c r="AR185" s="51" t="e">
        <f t="shared" si="23"/>
        <v>#DIV/0!</v>
      </c>
      <c r="AT185" s="22"/>
    </row>
    <row r="186" spans="1:46" ht="13.5" thickBot="1">
      <c r="A186">
        <v>102.58232830674388</v>
      </c>
      <c r="F186" s="12" t="e">
        <f t="shared" si="18"/>
        <v>#DIV/0!</v>
      </c>
      <c r="G186" s="12" t="e">
        <f t="shared" si="19"/>
        <v>#DIV/0!</v>
      </c>
      <c r="H186" s="51" t="e">
        <f t="shared" si="20"/>
        <v>#DIV/0!</v>
      </c>
      <c r="J186" s="22"/>
      <c r="Z186" s="36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10"/>
      <c r="AP186" s="36" t="e">
        <f t="shared" si="21"/>
        <v>#DIV/0!</v>
      </c>
      <c r="AQ186" s="37" t="e">
        <f t="shared" si="22"/>
        <v>#DIV/0!</v>
      </c>
      <c r="AR186" s="51" t="e">
        <f t="shared" si="23"/>
        <v>#DIV/0!</v>
      </c>
      <c r="AT186" s="22"/>
    </row>
    <row r="187" spans="1:46" ht="13.5" thickBot="1">
      <c r="A187">
        <v>114.76173565606587</v>
      </c>
      <c r="F187" s="12" t="e">
        <f t="shared" si="18"/>
        <v>#DIV/0!</v>
      </c>
      <c r="G187" s="12" t="e">
        <f t="shared" si="19"/>
        <v>#DIV/0!</v>
      </c>
      <c r="H187" s="51" t="e">
        <f t="shared" si="20"/>
        <v>#DIV/0!</v>
      </c>
      <c r="J187" s="22"/>
      <c r="Z187" s="36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10"/>
      <c r="AP187" s="36" t="e">
        <f t="shared" si="21"/>
        <v>#DIV/0!</v>
      </c>
      <c r="AQ187" s="37" t="e">
        <f t="shared" si="22"/>
        <v>#DIV/0!</v>
      </c>
      <c r="AR187" s="51" t="e">
        <f t="shared" si="23"/>
        <v>#DIV/0!</v>
      </c>
      <c r="AT187" s="22"/>
    </row>
    <row r="188" spans="1:46" ht="13.5" thickBot="1">
      <c r="A188">
        <v>100.85284455053625</v>
      </c>
      <c r="F188" s="12" t="e">
        <f t="shared" si="18"/>
        <v>#DIV/0!</v>
      </c>
      <c r="G188" s="12" t="e">
        <f t="shared" si="19"/>
        <v>#DIV/0!</v>
      </c>
      <c r="H188" s="51" t="e">
        <f t="shared" si="20"/>
        <v>#DIV/0!</v>
      </c>
      <c r="J188" s="22"/>
      <c r="Z188" s="36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10"/>
      <c r="AP188" s="36" t="e">
        <f t="shared" si="21"/>
        <v>#DIV/0!</v>
      </c>
      <c r="AQ188" s="37" t="e">
        <f t="shared" si="22"/>
        <v>#DIV/0!</v>
      </c>
      <c r="AR188" s="51" t="e">
        <f t="shared" si="23"/>
        <v>#DIV/0!</v>
      </c>
      <c r="AT188" s="22"/>
    </row>
    <row r="189" spans="1:46" ht="13.5" thickBot="1">
      <c r="A189">
        <v>88.83263288007583</v>
      </c>
      <c r="F189" s="12" t="e">
        <f t="shared" si="18"/>
        <v>#DIV/0!</v>
      </c>
      <c r="G189" s="12" t="e">
        <f t="shared" si="19"/>
        <v>#DIV/0!</v>
      </c>
      <c r="H189" s="51" t="e">
        <f t="shared" si="20"/>
        <v>#DIV/0!</v>
      </c>
      <c r="J189" s="22"/>
      <c r="Z189" s="36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10"/>
      <c r="AP189" s="36" t="e">
        <f t="shared" si="21"/>
        <v>#DIV/0!</v>
      </c>
      <c r="AQ189" s="37" t="e">
        <f t="shared" si="22"/>
        <v>#DIV/0!</v>
      </c>
      <c r="AR189" s="51" t="e">
        <f t="shared" si="23"/>
        <v>#DIV/0!</v>
      </c>
      <c r="AT189" s="22"/>
    </row>
    <row r="190" spans="1:46" ht="13.5" thickBot="1">
      <c r="A190">
        <v>86.10087459383067</v>
      </c>
      <c r="F190" s="12" t="e">
        <f t="shared" si="18"/>
        <v>#DIV/0!</v>
      </c>
      <c r="G190" s="12" t="e">
        <f t="shared" si="19"/>
        <v>#DIV/0!</v>
      </c>
      <c r="H190" s="51" t="e">
        <f t="shared" si="20"/>
        <v>#DIV/0!</v>
      </c>
      <c r="J190" s="22"/>
      <c r="Z190" s="36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10"/>
      <c r="AP190" s="36" t="e">
        <f t="shared" si="21"/>
        <v>#DIV/0!</v>
      </c>
      <c r="AQ190" s="37" t="e">
        <f t="shared" si="22"/>
        <v>#DIV/0!</v>
      </c>
      <c r="AR190" s="51" t="e">
        <f t="shared" si="23"/>
        <v>#DIV/0!</v>
      </c>
      <c r="AT190" s="22"/>
    </row>
    <row r="191" spans="1:46" ht="13.5" thickBot="1">
      <c r="A191">
        <v>101.9145318219671</v>
      </c>
      <c r="F191" s="12" t="e">
        <f t="shared" si="18"/>
        <v>#DIV/0!</v>
      </c>
      <c r="G191" s="12" t="e">
        <f t="shared" si="19"/>
        <v>#DIV/0!</v>
      </c>
      <c r="H191" s="51" t="e">
        <f t="shared" si="20"/>
        <v>#DIV/0!</v>
      </c>
      <c r="J191" s="22"/>
      <c r="Z191" s="36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10"/>
      <c r="AP191" s="36" t="e">
        <f t="shared" si="21"/>
        <v>#DIV/0!</v>
      </c>
      <c r="AQ191" s="37" t="e">
        <f t="shared" si="22"/>
        <v>#DIV/0!</v>
      </c>
      <c r="AR191" s="51" t="e">
        <f t="shared" si="23"/>
        <v>#DIV/0!</v>
      </c>
      <c r="AT191" s="22"/>
    </row>
    <row r="192" spans="1:46" ht="13.5" thickBot="1">
      <c r="A192">
        <v>109.51081347011495</v>
      </c>
      <c r="F192" s="12" t="e">
        <f t="shared" si="18"/>
        <v>#DIV/0!</v>
      </c>
      <c r="G192" s="12" t="e">
        <f t="shared" si="19"/>
        <v>#DIV/0!</v>
      </c>
      <c r="H192" s="51" t="e">
        <f t="shared" si="20"/>
        <v>#DIV/0!</v>
      </c>
      <c r="J192" s="22"/>
      <c r="Z192" s="36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10"/>
      <c r="AP192" s="36" t="e">
        <f t="shared" si="21"/>
        <v>#DIV/0!</v>
      </c>
      <c r="AQ192" s="37" t="e">
        <f t="shared" si="22"/>
        <v>#DIV/0!</v>
      </c>
      <c r="AR192" s="51" t="e">
        <f t="shared" si="23"/>
        <v>#DIV/0!</v>
      </c>
      <c r="AT192" s="22"/>
    </row>
    <row r="193" spans="1:46" ht="13.5" thickBot="1">
      <c r="A193">
        <v>84.91207406914327</v>
      </c>
      <c r="F193" s="12" t="e">
        <f t="shared" si="18"/>
        <v>#DIV/0!</v>
      </c>
      <c r="G193" s="12" t="e">
        <f t="shared" si="19"/>
        <v>#DIV/0!</v>
      </c>
      <c r="H193" s="51" t="e">
        <f t="shared" si="20"/>
        <v>#DIV/0!</v>
      </c>
      <c r="J193" s="22"/>
      <c r="Z193" s="36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10"/>
      <c r="AP193" s="36" t="e">
        <f t="shared" si="21"/>
        <v>#DIV/0!</v>
      </c>
      <c r="AQ193" s="37" t="e">
        <f t="shared" si="22"/>
        <v>#DIV/0!</v>
      </c>
      <c r="AR193" s="51" t="e">
        <f t="shared" si="23"/>
        <v>#DIV/0!</v>
      </c>
      <c r="AT193" s="22"/>
    </row>
    <row r="194" spans="1:46" ht="13.5" thickBot="1">
      <c r="A194">
        <v>93.90038283308968</v>
      </c>
      <c r="F194" s="12" t="e">
        <f t="shared" si="18"/>
        <v>#DIV/0!</v>
      </c>
      <c r="G194" s="12" t="e">
        <f t="shared" si="19"/>
        <v>#DIV/0!</v>
      </c>
      <c r="H194" s="51" t="e">
        <f t="shared" si="20"/>
        <v>#DIV/0!</v>
      </c>
      <c r="J194" s="22"/>
      <c r="Z194" s="36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10"/>
      <c r="AP194" s="36" t="e">
        <f t="shared" si="21"/>
        <v>#DIV/0!</v>
      </c>
      <c r="AQ194" s="37" t="e">
        <f t="shared" si="22"/>
        <v>#DIV/0!</v>
      </c>
      <c r="AR194" s="51" t="e">
        <f t="shared" si="23"/>
        <v>#DIV/0!</v>
      </c>
      <c r="AT194" s="22"/>
    </row>
    <row r="195" spans="1:46" ht="13.5" thickBot="1">
      <c r="A195">
        <v>105.2353243518155</v>
      </c>
      <c r="F195" s="12" t="e">
        <f t="shared" si="18"/>
        <v>#DIV/0!</v>
      </c>
      <c r="G195" s="12" t="e">
        <f t="shared" si="19"/>
        <v>#DIV/0!</v>
      </c>
      <c r="H195" s="51" t="e">
        <f t="shared" si="20"/>
        <v>#DIV/0!</v>
      </c>
      <c r="J195" s="22"/>
      <c r="Z195" s="36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10"/>
      <c r="AP195" s="36" t="e">
        <f t="shared" si="21"/>
        <v>#DIV/0!</v>
      </c>
      <c r="AQ195" s="37" t="e">
        <f t="shared" si="22"/>
        <v>#DIV/0!</v>
      </c>
      <c r="AR195" s="51" t="e">
        <f t="shared" si="23"/>
        <v>#DIV/0!</v>
      </c>
      <c r="AT195" s="22"/>
    </row>
    <row r="196" spans="1:46" ht="13.5" thickBot="1">
      <c r="A196">
        <v>97.83238990858081</v>
      </c>
      <c r="F196" s="12" t="e">
        <f t="shared" si="18"/>
        <v>#DIV/0!</v>
      </c>
      <c r="G196" s="12" t="e">
        <f t="shared" si="19"/>
        <v>#DIV/0!</v>
      </c>
      <c r="H196" s="51" t="e">
        <f t="shared" si="20"/>
        <v>#DIV/0!</v>
      </c>
      <c r="J196" s="22"/>
      <c r="Z196" s="36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10"/>
      <c r="AP196" s="36" t="e">
        <f t="shared" si="21"/>
        <v>#DIV/0!</v>
      </c>
      <c r="AQ196" s="37" t="e">
        <f t="shared" si="22"/>
        <v>#DIV/0!</v>
      </c>
      <c r="AR196" s="51" t="e">
        <f t="shared" si="23"/>
        <v>#DIV/0!</v>
      </c>
      <c r="AT196" s="22"/>
    </row>
    <row r="197" spans="1:46" ht="13.5" thickBot="1">
      <c r="A197">
        <v>96.56420186511241</v>
      </c>
      <c r="F197" s="12" t="e">
        <f t="shared" si="18"/>
        <v>#DIV/0!</v>
      </c>
      <c r="G197" s="12" t="e">
        <f t="shared" si="19"/>
        <v>#DIV/0!</v>
      </c>
      <c r="H197" s="51" t="e">
        <f t="shared" si="20"/>
        <v>#DIV/0!</v>
      </c>
      <c r="J197" s="22"/>
      <c r="Z197" s="36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10"/>
      <c r="AP197" s="36" t="e">
        <f t="shared" si="21"/>
        <v>#DIV/0!</v>
      </c>
      <c r="AQ197" s="37" t="e">
        <f t="shared" si="22"/>
        <v>#DIV/0!</v>
      </c>
      <c r="AR197" s="51" t="e">
        <f t="shared" si="23"/>
        <v>#DIV/0!</v>
      </c>
      <c r="AT197" s="22"/>
    </row>
    <row r="198" spans="1:46" ht="13.5" thickBot="1">
      <c r="A198">
        <v>98.36524011698202</v>
      </c>
      <c r="F198" s="12" t="e">
        <f t="shared" si="18"/>
        <v>#DIV/0!</v>
      </c>
      <c r="G198" s="12" t="e">
        <f t="shared" si="19"/>
        <v>#DIV/0!</v>
      </c>
      <c r="H198" s="51" t="e">
        <f t="shared" si="20"/>
        <v>#DIV/0!</v>
      </c>
      <c r="J198" s="22"/>
      <c r="Z198" s="36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10"/>
      <c r="AP198" s="36" t="e">
        <f t="shared" si="21"/>
        <v>#DIV/0!</v>
      </c>
      <c r="AQ198" s="37" t="e">
        <f t="shared" si="22"/>
        <v>#DIV/0!</v>
      </c>
      <c r="AR198" s="51" t="e">
        <f t="shared" si="23"/>
        <v>#DIV/0!</v>
      </c>
      <c r="AT198" s="22"/>
    </row>
    <row r="199" spans="1:46" ht="13.5" thickBot="1">
      <c r="A199">
        <v>95.60329797532177</v>
      </c>
      <c r="F199" s="12" t="e">
        <f t="shared" si="18"/>
        <v>#DIV/0!</v>
      </c>
      <c r="G199" s="12" t="e">
        <f t="shared" si="19"/>
        <v>#DIV/0!</v>
      </c>
      <c r="H199" s="51" t="e">
        <f t="shared" si="20"/>
        <v>#DIV/0!</v>
      </c>
      <c r="J199" s="22"/>
      <c r="Z199" s="36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10"/>
      <c r="AP199" s="36" t="e">
        <f t="shared" si="21"/>
        <v>#DIV/0!</v>
      </c>
      <c r="AQ199" s="37" t="e">
        <f t="shared" si="22"/>
        <v>#DIV/0!</v>
      </c>
      <c r="AR199" s="51" t="e">
        <f t="shared" si="23"/>
        <v>#DIV/0!</v>
      </c>
      <c r="AT199" s="22"/>
    </row>
    <row r="200" spans="1:46" ht="13.5" thickBot="1">
      <c r="A200">
        <v>91.97377746895654</v>
      </c>
      <c r="F200" s="12" t="e">
        <f t="shared" si="18"/>
        <v>#DIV/0!</v>
      </c>
      <c r="G200" s="12" t="e">
        <f t="shared" si="19"/>
        <v>#DIV/0!</v>
      </c>
      <c r="H200" s="51" t="e">
        <f t="shared" si="20"/>
        <v>#DIV/0!</v>
      </c>
      <c r="J200" s="22"/>
      <c r="Z200" s="36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10"/>
      <c r="AP200" s="36" t="e">
        <f t="shared" si="21"/>
        <v>#DIV/0!</v>
      </c>
      <c r="AQ200" s="37" t="e">
        <f t="shared" si="22"/>
        <v>#DIV/0!</v>
      </c>
      <c r="AR200" s="51" t="e">
        <f t="shared" si="23"/>
        <v>#DIV/0!</v>
      </c>
      <c r="AT200" s="22"/>
    </row>
    <row r="201" spans="1:46" ht="13.5" thickBot="1">
      <c r="A201">
        <v>106.44796500637312</v>
      </c>
      <c r="F201" s="12" t="e">
        <f t="shared" si="18"/>
        <v>#DIV/0!</v>
      </c>
      <c r="G201" s="12" t="e">
        <f t="shared" si="19"/>
        <v>#DIV/0!</v>
      </c>
      <c r="H201" s="51" t="e">
        <f t="shared" si="20"/>
        <v>#DIV/0!</v>
      </c>
      <c r="J201" s="22"/>
      <c r="Z201" s="36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10"/>
      <c r="AP201" s="36" t="e">
        <f t="shared" si="21"/>
        <v>#DIV/0!</v>
      </c>
      <c r="AQ201" s="37" t="e">
        <f t="shared" si="22"/>
        <v>#DIV/0!</v>
      </c>
      <c r="AR201" s="51" t="e">
        <f t="shared" si="23"/>
        <v>#DIV/0!</v>
      </c>
      <c r="AT201" s="22"/>
    </row>
    <row r="202" spans="1:46" ht="13.5" thickBot="1">
      <c r="A202">
        <v>100.58822706705541</v>
      </c>
      <c r="F202" s="12" t="e">
        <f t="shared" si="18"/>
        <v>#DIV/0!</v>
      </c>
      <c r="G202" s="12" t="e">
        <f t="shared" si="19"/>
        <v>#DIV/0!</v>
      </c>
      <c r="H202" s="51" t="e">
        <f t="shared" si="20"/>
        <v>#DIV/0!</v>
      </c>
      <c r="J202" s="22"/>
      <c r="Z202" s="36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10"/>
      <c r="AP202" s="36" t="e">
        <f t="shared" si="21"/>
        <v>#DIV/0!</v>
      </c>
      <c r="AQ202" s="37" t="e">
        <f t="shared" si="22"/>
        <v>#DIV/0!</v>
      </c>
      <c r="AR202" s="51" t="e">
        <f t="shared" si="23"/>
        <v>#DIV/0!</v>
      </c>
      <c r="AT202" s="22"/>
    </row>
    <row r="203" spans="1:46" ht="13.5" thickBot="1">
      <c r="A203">
        <v>112.63451849808916</v>
      </c>
      <c r="F203" s="12" t="e">
        <f t="shared" si="18"/>
        <v>#DIV/0!</v>
      </c>
      <c r="G203" s="12" t="e">
        <f t="shared" si="19"/>
        <v>#DIV/0!</v>
      </c>
      <c r="H203" s="51" t="e">
        <f t="shared" si="20"/>
        <v>#DIV/0!</v>
      </c>
      <c r="J203" s="22"/>
      <c r="Z203" s="36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10"/>
      <c r="AP203" s="36" t="e">
        <f t="shared" si="21"/>
        <v>#DIV/0!</v>
      </c>
      <c r="AQ203" s="37" t="e">
        <f t="shared" si="22"/>
        <v>#DIV/0!</v>
      </c>
      <c r="AR203" s="51" t="e">
        <f t="shared" si="23"/>
        <v>#DIV/0!</v>
      </c>
      <c r="AT203" s="22"/>
    </row>
    <row r="204" spans="1:46" ht="13.5" thickBot="1">
      <c r="A204">
        <v>102.621891326271</v>
      </c>
      <c r="F204" s="12" t="e">
        <f t="shared" si="18"/>
        <v>#DIV/0!</v>
      </c>
      <c r="G204" s="12" t="e">
        <f t="shared" si="19"/>
        <v>#DIV/0!</v>
      </c>
      <c r="H204" s="51" t="e">
        <f t="shared" si="20"/>
        <v>#DIV/0!</v>
      </c>
      <c r="J204" s="22"/>
      <c r="Z204" s="36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10"/>
      <c r="AP204" s="36" t="e">
        <f t="shared" si="21"/>
        <v>#DIV/0!</v>
      </c>
      <c r="AQ204" s="37" t="e">
        <f t="shared" si="22"/>
        <v>#DIV/0!</v>
      </c>
      <c r="AR204" s="51" t="e">
        <f t="shared" si="23"/>
        <v>#DIV/0!</v>
      </c>
      <c r="AT204" s="22"/>
    </row>
    <row r="205" spans="1:46" ht="13.5" thickBot="1">
      <c r="A205">
        <v>100.5713673090213</v>
      </c>
      <c r="F205" s="12" t="e">
        <f t="shared" si="18"/>
        <v>#DIV/0!</v>
      </c>
      <c r="G205" s="12" t="e">
        <f t="shared" si="19"/>
        <v>#DIV/0!</v>
      </c>
      <c r="H205" s="51" t="e">
        <f t="shared" si="20"/>
        <v>#DIV/0!</v>
      </c>
      <c r="J205" s="22"/>
      <c r="Z205" s="36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10"/>
      <c r="AP205" s="36" t="e">
        <f t="shared" si="21"/>
        <v>#DIV/0!</v>
      </c>
      <c r="AQ205" s="37" t="e">
        <f t="shared" si="22"/>
        <v>#DIV/0!</v>
      </c>
      <c r="AR205" s="51" t="e">
        <f t="shared" si="23"/>
        <v>#DIV/0!</v>
      </c>
      <c r="AT205" s="22"/>
    </row>
    <row r="206" spans="1:46" ht="13.5" thickBot="1">
      <c r="A206">
        <v>102.2695417101204</v>
      </c>
      <c r="F206" s="12" t="e">
        <f t="shared" si="18"/>
        <v>#DIV/0!</v>
      </c>
      <c r="G206" s="12" t="e">
        <f t="shared" si="19"/>
        <v>#DIV/0!</v>
      </c>
      <c r="H206" s="51" t="e">
        <f t="shared" si="20"/>
        <v>#DIV/0!</v>
      </c>
      <c r="J206" s="22"/>
      <c r="Z206" s="36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10"/>
      <c r="AP206" s="36" t="e">
        <f t="shared" si="21"/>
        <v>#DIV/0!</v>
      </c>
      <c r="AQ206" s="37" t="e">
        <f t="shared" si="22"/>
        <v>#DIV/0!</v>
      </c>
      <c r="AR206" s="51" t="e">
        <f t="shared" si="23"/>
        <v>#DIV/0!</v>
      </c>
      <c r="AT206" s="22"/>
    </row>
    <row r="207" spans="1:46" ht="13.5" thickBot="1">
      <c r="A207">
        <v>102.14490682992619</v>
      </c>
      <c r="F207" s="12" t="e">
        <f t="shared" si="18"/>
        <v>#DIV/0!</v>
      </c>
      <c r="G207" s="12" t="e">
        <f t="shared" si="19"/>
        <v>#DIV/0!</v>
      </c>
      <c r="H207" s="51" t="e">
        <f t="shared" si="20"/>
        <v>#DIV/0!</v>
      </c>
      <c r="J207" s="22"/>
      <c r="Z207" s="36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10"/>
      <c r="AP207" s="36" t="e">
        <f t="shared" si="21"/>
        <v>#DIV/0!</v>
      </c>
      <c r="AQ207" s="37" t="e">
        <f t="shared" si="22"/>
        <v>#DIV/0!</v>
      </c>
      <c r="AR207" s="51" t="e">
        <f t="shared" si="23"/>
        <v>#DIV/0!</v>
      </c>
      <c r="AT207" s="22"/>
    </row>
    <row r="208" spans="1:46" ht="13.5" thickBot="1">
      <c r="A208">
        <v>99.92541006577085</v>
      </c>
      <c r="F208" s="12" t="e">
        <f t="shared" si="18"/>
        <v>#DIV/0!</v>
      </c>
      <c r="G208" s="12" t="e">
        <f t="shared" si="19"/>
        <v>#DIV/0!</v>
      </c>
      <c r="H208" s="51" t="e">
        <f t="shared" si="20"/>
        <v>#DIV/0!</v>
      </c>
      <c r="J208" s="22"/>
      <c r="Z208" s="36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10"/>
      <c r="AP208" s="36" t="e">
        <f t="shared" si="21"/>
        <v>#DIV/0!</v>
      </c>
      <c r="AQ208" s="37" t="e">
        <f t="shared" si="22"/>
        <v>#DIV/0!</v>
      </c>
      <c r="AR208" s="51" t="e">
        <f t="shared" si="23"/>
        <v>#DIV/0!</v>
      </c>
      <c r="AT208" s="22"/>
    </row>
    <row r="209" spans="1:46" ht="13.5" thickBot="1">
      <c r="A209">
        <v>87.76165739400312</v>
      </c>
      <c r="F209" s="12" t="e">
        <f t="shared" si="18"/>
        <v>#DIV/0!</v>
      </c>
      <c r="G209" s="12" t="e">
        <f t="shared" si="19"/>
        <v>#DIV/0!</v>
      </c>
      <c r="H209" s="51" t="e">
        <f t="shared" si="20"/>
        <v>#DIV/0!</v>
      </c>
      <c r="J209" s="22"/>
      <c r="Z209" s="36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10"/>
      <c r="AP209" s="36" t="e">
        <f t="shared" si="21"/>
        <v>#DIV/0!</v>
      </c>
      <c r="AQ209" s="37" t="e">
        <f t="shared" si="22"/>
        <v>#DIV/0!</v>
      </c>
      <c r="AR209" s="51" t="e">
        <f t="shared" si="23"/>
        <v>#DIV/0!</v>
      </c>
      <c r="AT209" s="22"/>
    </row>
    <row r="210" spans="1:46" ht="13.5" thickBot="1">
      <c r="A210">
        <v>102.35361312661553</v>
      </c>
      <c r="F210" s="12" t="e">
        <f t="shared" si="18"/>
        <v>#DIV/0!</v>
      </c>
      <c r="G210" s="12" t="e">
        <f t="shared" si="19"/>
        <v>#DIV/0!</v>
      </c>
      <c r="H210" s="51" t="e">
        <f t="shared" si="20"/>
        <v>#DIV/0!</v>
      </c>
      <c r="J210" s="22"/>
      <c r="Z210" s="36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10"/>
      <c r="AP210" s="36" t="e">
        <f t="shared" si="21"/>
        <v>#DIV/0!</v>
      </c>
      <c r="AQ210" s="37" t="e">
        <f t="shared" si="22"/>
        <v>#DIV/0!</v>
      </c>
      <c r="AR210" s="51" t="e">
        <f t="shared" si="23"/>
        <v>#DIV/0!</v>
      </c>
      <c r="AT210" s="22"/>
    </row>
    <row r="211" spans="1:46" ht="13.5" thickBot="1">
      <c r="A211">
        <v>101.48221488416311</v>
      </c>
      <c r="F211" s="12" t="e">
        <f t="shared" si="18"/>
        <v>#DIV/0!</v>
      </c>
      <c r="G211" s="12" t="e">
        <f t="shared" si="19"/>
        <v>#DIV/0!</v>
      </c>
      <c r="H211" s="51" t="e">
        <f t="shared" si="20"/>
        <v>#DIV/0!</v>
      </c>
      <c r="J211" s="22"/>
      <c r="Z211" s="36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10"/>
      <c r="AP211" s="36" t="e">
        <f t="shared" si="21"/>
        <v>#DIV/0!</v>
      </c>
      <c r="AQ211" s="37" t="e">
        <f t="shared" si="22"/>
        <v>#DIV/0!</v>
      </c>
      <c r="AR211" s="51" t="e">
        <f t="shared" si="23"/>
        <v>#DIV/0!</v>
      </c>
      <c r="AT211" s="22"/>
    </row>
    <row r="212" spans="1:46" ht="13.5" thickBot="1">
      <c r="A212">
        <v>107.52423829908366</v>
      </c>
      <c r="F212" s="12" t="e">
        <f t="shared" si="18"/>
        <v>#DIV/0!</v>
      </c>
      <c r="G212" s="12" t="e">
        <f t="shared" si="19"/>
        <v>#DIV/0!</v>
      </c>
      <c r="H212" s="51" t="e">
        <f t="shared" si="20"/>
        <v>#DIV/0!</v>
      </c>
      <c r="J212" s="22"/>
      <c r="Z212" s="36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10"/>
      <c r="AP212" s="36" t="e">
        <f t="shared" si="21"/>
        <v>#DIV/0!</v>
      </c>
      <c r="AQ212" s="37" t="e">
        <f t="shared" si="22"/>
        <v>#DIV/0!</v>
      </c>
      <c r="AR212" s="51" t="e">
        <f t="shared" si="23"/>
        <v>#DIV/0!</v>
      </c>
      <c r="AT212" s="22"/>
    </row>
    <row r="213" spans="1:46" ht="13.5" thickBot="1">
      <c r="A213">
        <v>92.6382315607043</v>
      </c>
      <c r="F213" s="12" t="e">
        <f t="shared" si="18"/>
        <v>#DIV/0!</v>
      </c>
      <c r="G213" s="12" t="e">
        <f t="shared" si="19"/>
        <v>#DIV/0!</v>
      </c>
      <c r="H213" s="51" t="e">
        <f t="shared" si="20"/>
        <v>#DIV/0!</v>
      </c>
      <c r="J213" s="22"/>
      <c r="Z213" s="36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10"/>
      <c r="AP213" s="36" t="e">
        <f t="shared" si="21"/>
        <v>#DIV/0!</v>
      </c>
      <c r="AQ213" s="37" t="e">
        <f t="shared" si="22"/>
        <v>#DIV/0!</v>
      </c>
      <c r="AR213" s="51" t="e">
        <f t="shared" si="23"/>
        <v>#DIV/0!</v>
      </c>
      <c r="AT213" s="22"/>
    </row>
    <row r="214" spans="1:46" ht="13.5" thickBot="1">
      <c r="A214">
        <v>106.16424813415506</v>
      </c>
      <c r="F214" s="12" t="e">
        <f t="shared" si="18"/>
        <v>#DIV/0!</v>
      </c>
      <c r="G214" s="12" t="e">
        <f t="shared" si="19"/>
        <v>#DIV/0!</v>
      </c>
      <c r="H214" s="51" t="e">
        <f t="shared" si="20"/>
        <v>#DIV/0!</v>
      </c>
      <c r="J214" s="22"/>
      <c r="Z214" s="36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10"/>
      <c r="AP214" s="36" t="e">
        <f t="shared" si="21"/>
        <v>#DIV/0!</v>
      </c>
      <c r="AQ214" s="37" t="e">
        <f t="shared" si="22"/>
        <v>#DIV/0!</v>
      </c>
      <c r="AR214" s="51" t="e">
        <f t="shared" si="23"/>
        <v>#DIV/0!</v>
      </c>
      <c r="AT214" s="22"/>
    </row>
    <row r="215" spans="1:46" ht="13.5" thickBot="1">
      <c r="A215">
        <v>102.19110916077625</v>
      </c>
      <c r="F215" s="12" t="e">
        <f t="shared" si="18"/>
        <v>#DIV/0!</v>
      </c>
      <c r="G215" s="12" t="e">
        <f t="shared" si="19"/>
        <v>#DIV/0!</v>
      </c>
      <c r="H215" s="51" t="e">
        <f t="shared" si="20"/>
        <v>#DIV/0!</v>
      </c>
      <c r="J215" s="22"/>
      <c r="Z215" s="36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10"/>
      <c r="AP215" s="36" t="e">
        <f t="shared" si="21"/>
        <v>#DIV/0!</v>
      </c>
      <c r="AQ215" s="37" t="e">
        <f t="shared" si="22"/>
        <v>#DIV/0!</v>
      </c>
      <c r="AR215" s="51" t="e">
        <f t="shared" si="23"/>
        <v>#DIV/0!</v>
      </c>
      <c r="AT215" s="22"/>
    </row>
    <row r="216" spans="1:46" ht="13.5" thickBot="1">
      <c r="A216">
        <v>101.14346221380401</v>
      </c>
      <c r="F216" s="12" t="e">
        <f t="shared" si="18"/>
        <v>#DIV/0!</v>
      </c>
      <c r="G216" s="12" t="e">
        <f t="shared" si="19"/>
        <v>#DIV/0!</v>
      </c>
      <c r="H216" s="51" t="e">
        <f t="shared" si="20"/>
        <v>#DIV/0!</v>
      </c>
      <c r="J216" s="22"/>
      <c r="Z216" s="36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10"/>
      <c r="AP216" s="36" t="e">
        <f t="shared" si="21"/>
        <v>#DIV/0!</v>
      </c>
      <c r="AQ216" s="37" t="e">
        <f t="shared" si="22"/>
        <v>#DIV/0!</v>
      </c>
      <c r="AR216" s="51" t="e">
        <f t="shared" si="23"/>
        <v>#DIV/0!</v>
      </c>
      <c r="AT216" s="22"/>
    </row>
    <row r="217" spans="1:46" ht="13.5" thickBot="1">
      <c r="A217">
        <v>108.68124061526032</v>
      </c>
      <c r="F217" s="12" t="e">
        <f aca="true" t="shared" si="24" ref="F217:F223">AVERAGE(C217:E217)</f>
        <v>#DIV/0!</v>
      </c>
      <c r="G217" s="12" t="e">
        <f aca="true" t="shared" si="25" ref="G217:G223">VAR(C217:E217)</f>
        <v>#DIV/0!</v>
      </c>
      <c r="H217" s="51" t="e">
        <f aca="true" t="shared" si="26" ref="H217:H223">(3-1)*G217/$E$16</f>
        <v>#DIV/0!</v>
      </c>
      <c r="J217" s="22"/>
      <c r="Z217" s="36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10"/>
      <c r="AP217" s="36" t="e">
        <f aca="true" t="shared" si="27" ref="AP217:AP223">AVERAGE(Z217:AO217)</f>
        <v>#DIV/0!</v>
      </c>
      <c r="AQ217" s="37" t="e">
        <f aca="true" t="shared" si="28" ref="AQ217:AQ223">VAR(Z217:AO217)</f>
        <v>#DIV/0!</v>
      </c>
      <c r="AR217" s="51" t="e">
        <f aca="true" t="shared" si="29" ref="AR217:AR223">(16-1)*AQ217/$E$16</f>
        <v>#DIV/0!</v>
      </c>
      <c r="AT217" s="22"/>
    </row>
    <row r="218" spans="1:46" ht="13.5" thickBot="1">
      <c r="A218">
        <v>118.02836777642369</v>
      </c>
      <c r="F218" s="12" t="e">
        <f t="shared" si="24"/>
        <v>#DIV/0!</v>
      </c>
      <c r="G218" s="12" t="e">
        <f t="shared" si="25"/>
        <v>#DIV/0!</v>
      </c>
      <c r="H218" s="51" t="e">
        <f t="shared" si="26"/>
        <v>#DIV/0!</v>
      </c>
      <c r="J218" s="22"/>
      <c r="Z218" s="36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10"/>
      <c r="AP218" s="36" t="e">
        <f t="shared" si="27"/>
        <v>#DIV/0!</v>
      </c>
      <c r="AQ218" s="37" t="e">
        <f t="shared" si="28"/>
        <v>#DIV/0!</v>
      </c>
      <c r="AR218" s="51" t="e">
        <f t="shared" si="29"/>
        <v>#DIV/0!</v>
      </c>
      <c r="AT218" s="22"/>
    </row>
    <row r="219" spans="1:46" ht="13.5" thickBot="1">
      <c r="A219">
        <v>86.91610016976483</v>
      </c>
      <c r="F219" s="12" t="e">
        <f t="shared" si="24"/>
        <v>#DIV/0!</v>
      </c>
      <c r="G219" s="12" t="e">
        <f t="shared" si="25"/>
        <v>#DIV/0!</v>
      </c>
      <c r="H219" s="51" t="e">
        <f t="shared" si="26"/>
        <v>#DIV/0!</v>
      </c>
      <c r="J219" s="22"/>
      <c r="Z219" s="36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10"/>
      <c r="AP219" s="36" t="e">
        <f t="shared" si="27"/>
        <v>#DIV/0!</v>
      </c>
      <c r="AQ219" s="37" t="e">
        <f t="shared" si="28"/>
        <v>#DIV/0!</v>
      </c>
      <c r="AR219" s="51" t="e">
        <f t="shared" si="29"/>
        <v>#DIV/0!</v>
      </c>
      <c r="AT219" s="22"/>
    </row>
    <row r="220" spans="1:46" ht="13.5" thickBot="1">
      <c r="A220">
        <v>87.65747477591503</v>
      </c>
      <c r="F220" s="12" t="e">
        <f t="shared" si="24"/>
        <v>#DIV/0!</v>
      </c>
      <c r="G220" s="12" t="e">
        <f t="shared" si="25"/>
        <v>#DIV/0!</v>
      </c>
      <c r="H220" s="51" t="e">
        <f t="shared" si="26"/>
        <v>#DIV/0!</v>
      </c>
      <c r="J220" s="22"/>
      <c r="Z220" s="36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10"/>
      <c r="AP220" s="36" t="e">
        <f t="shared" si="27"/>
        <v>#DIV/0!</v>
      </c>
      <c r="AQ220" s="37" t="e">
        <f t="shared" si="28"/>
        <v>#DIV/0!</v>
      </c>
      <c r="AR220" s="51" t="e">
        <f t="shared" si="29"/>
        <v>#DIV/0!</v>
      </c>
      <c r="AT220" s="22"/>
    </row>
    <row r="221" spans="1:46" ht="13.5" thickBot="1">
      <c r="A221">
        <v>105.60032731300453</v>
      </c>
      <c r="F221" s="12" t="e">
        <f t="shared" si="24"/>
        <v>#DIV/0!</v>
      </c>
      <c r="G221" s="12" t="e">
        <f t="shared" si="25"/>
        <v>#DIV/0!</v>
      </c>
      <c r="H221" s="51" t="e">
        <f t="shared" si="26"/>
        <v>#DIV/0!</v>
      </c>
      <c r="J221" s="22"/>
      <c r="Z221" s="36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10"/>
      <c r="AP221" s="36" t="e">
        <f t="shared" si="27"/>
        <v>#DIV/0!</v>
      </c>
      <c r="AQ221" s="37" t="e">
        <f t="shared" si="28"/>
        <v>#DIV/0!</v>
      </c>
      <c r="AR221" s="51" t="e">
        <f t="shared" si="29"/>
        <v>#DIV/0!</v>
      </c>
      <c r="AT221" s="22"/>
    </row>
    <row r="222" spans="1:46" ht="13.5" thickBot="1">
      <c r="A222">
        <v>111.90699094877345</v>
      </c>
      <c r="F222" s="12" t="e">
        <f t="shared" si="24"/>
        <v>#DIV/0!</v>
      </c>
      <c r="G222" s="12" t="e">
        <f t="shared" si="25"/>
        <v>#DIV/0!</v>
      </c>
      <c r="H222" s="51" t="e">
        <f t="shared" si="26"/>
        <v>#DIV/0!</v>
      </c>
      <c r="J222" s="22"/>
      <c r="Z222" s="36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10"/>
      <c r="AP222" s="36" t="e">
        <f t="shared" si="27"/>
        <v>#DIV/0!</v>
      </c>
      <c r="AQ222" s="37" t="e">
        <f t="shared" si="28"/>
        <v>#DIV/0!</v>
      </c>
      <c r="AR222" s="51" t="e">
        <f t="shared" si="29"/>
        <v>#DIV/0!</v>
      </c>
      <c r="AT222" s="22"/>
    </row>
    <row r="223" spans="1:46" ht="13.5" thickBot="1">
      <c r="A223">
        <v>91.2179646344157</v>
      </c>
      <c r="F223" s="31" t="e">
        <f t="shared" si="24"/>
        <v>#DIV/0!</v>
      </c>
      <c r="G223" s="31" t="e">
        <f t="shared" si="25"/>
        <v>#DIV/0!</v>
      </c>
      <c r="H223" s="51" t="e">
        <f t="shared" si="26"/>
        <v>#DIV/0!</v>
      </c>
      <c r="J223" s="22"/>
      <c r="Z223" s="41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11"/>
      <c r="AP223" s="36" t="e">
        <f t="shared" si="27"/>
        <v>#DIV/0!</v>
      </c>
      <c r="AQ223" s="37" t="e">
        <f t="shared" si="28"/>
        <v>#DIV/0!</v>
      </c>
      <c r="AR223" s="51" t="e">
        <f t="shared" si="29"/>
        <v>#DIV/0!</v>
      </c>
      <c r="AT223" s="22"/>
    </row>
    <row r="224" ht="12.75">
      <c r="A224">
        <v>78.54620232828893</v>
      </c>
    </row>
    <row r="225" ht="12.75">
      <c r="A225">
        <v>91.01821686053881</v>
      </c>
    </row>
    <row r="226" ht="12.75">
      <c r="A226">
        <v>102.01982857106486</v>
      </c>
    </row>
    <row r="227" ht="12.75">
      <c r="A227">
        <v>104.29076862928923</v>
      </c>
    </row>
    <row r="228" ht="12.75">
      <c r="A228">
        <v>90.15064986451762</v>
      </c>
    </row>
    <row r="229" ht="12.75">
      <c r="A229">
        <v>91.40763975447044</v>
      </c>
    </row>
    <row r="230" ht="12.75">
      <c r="A230">
        <v>104.61685658592614</v>
      </c>
    </row>
    <row r="231" ht="12.75">
      <c r="A231">
        <v>101.21586936074891</v>
      </c>
    </row>
    <row r="232" ht="12.75">
      <c r="A232">
        <v>94.59901118825655</v>
      </c>
    </row>
    <row r="233" ht="12.75">
      <c r="A233">
        <v>101.024955054163</v>
      </c>
    </row>
    <row r="234" ht="12.75">
      <c r="A234">
        <v>90.58495632198174</v>
      </c>
    </row>
    <row r="235" ht="12.75">
      <c r="A235">
        <v>91.04682046890957</v>
      </c>
    </row>
    <row r="236" ht="12.75">
      <c r="A236">
        <v>110.4657146948739</v>
      </c>
    </row>
    <row r="237" ht="12.75">
      <c r="A237">
        <v>116.26590346859302</v>
      </c>
    </row>
    <row r="238" ht="12.75">
      <c r="A238">
        <v>93.27933437598404</v>
      </c>
    </row>
    <row r="239" ht="12.75">
      <c r="A239">
        <v>98.28067984708468</v>
      </c>
    </row>
    <row r="240" ht="12.75">
      <c r="A240">
        <v>101.12729594548</v>
      </c>
    </row>
    <row r="241" ht="12.75">
      <c r="A241">
        <v>118.4480995812919</v>
      </c>
    </row>
    <row r="242" ht="12.75">
      <c r="A242">
        <v>105.9501189753064</v>
      </c>
    </row>
    <row r="243" ht="12.75">
      <c r="A243">
        <v>116.54802872508299</v>
      </c>
    </row>
    <row r="244" ht="12.75">
      <c r="A244">
        <v>101.77058154804399</v>
      </c>
    </row>
    <row r="245" ht="12.75">
      <c r="A245">
        <v>115.60183591209352</v>
      </c>
    </row>
    <row r="246" ht="12.75">
      <c r="A246">
        <v>93.56239186454332</v>
      </c>
    </row>
    <row r="247" ht="12.75">
      <c r="A247">
        <v>90.33900621725479</v>
      </c>
    </row>
    <row r="248" ht="12.75">
      <c r="A248">
        <v>111.93971002066974</v>
      </c>
    </row>
    <row r="249" ht="12.75">
      <c r="A249">
        <v>109.18751084100222</v>
      </c>
    </row>
    <row r="250" ht="12.75">
      <c r="A250">
        <v>82.70632204366848</v>
      </c>
    </row>
    <row r="251" ht="12.75">
      <c r="A251">
        <v>112.71994278795319</v>
      </c>
    </row>
    <row r="252" ht="12.75">
      <c r="A252">
        <v>98.002033407829</v>
      </c>
    </row>
    <row r="253" ht="12.75">
      <c r="A253">
        <v>88.65098405076424</v>
      </c>
    </row>
    <row r="254" ht="12.75">
      <c r="A254">
        <v>81.20993041084148</v>
      </c>
    </row>
    <row r="255" ht="12.75">
      <c r="A255">
        <v>91.75113316596253</v>
      </c>
    </row>
    <row r="256" ht="12.75">
      <c r="A256">
        <v>104.73376076115528</v>
      </c>
    </row>
    <row r="257" ht="12.75">
      <c r="A257">
        <v>109.17700617719674</v>
      </c>
    </row>
    <row r="258" ht="12.75">
      <c r="A258">
        <v>99.30521425994812</v>
      </c>
    </row>
    <row r="259" ht="12.75">
      <c r="A259">
        <v>99.46157913655043</v>
      </c>
    </row>
    <row r="260" ht="12.75">
      <c r="A260">
        <v>102.14647570828674</v>
      </c>
    </row>
    <row r="261" ht="12.75">
      <c r="A261">
        <v>96.47968706995016</v>
      </c>
    </row>
    <row r="262" ht="12.75">
      <c r="A262">
        <v>109.28123427001992</v>
      </c>
    </row>
    <row r="263" ht="12.75">
      <c r="A263">
        <v>95.05726009374484</v>
      </c>
    </row>
    <row r="264" ht="12.75">
      <c r="A264">
        <v>123.43476808164269</v>
      </c>
    </row>
    <row r="265" ht="12.75">
      <c r="A265">
        <v>107.44023509469116</v>
      </c>
    </row>
    <row r="266" ht="12.75">
      <c r="A266">
        <v>106.10607457929291</v>
      </c>
    </row>
    <row r="267" ht="12.75">
      <c r="A267">
        <v>90.18909875303507</v>
      </c>
    </row>
    <row r="268" ht="12.75">
      <c r="A268">
        <v>108.71696101967245</v>
      </c>
    </row>
    <row r="269" ht="12.75">
      <c r="A269">
        <v>114.47233444196172</v>
      </c>
    </row>
    <row r="270" ht="12.75">
      <c r="A270">
        <v>92.686298355693</v>
      </c>
    </row>
    <row r="271" ht="12.75">
      <c r="A271">
        <v>96.9888790474215</v>
      </c>
    </row>
    <row r="272" ht="12.75">
      <c r="A272">
        <v>86.60364326497074</v>
      </c>
    </row>
    <row r="273" ht="12.75">
      <c r="A273">
        <v>113.5307800519513</v>
      </c>
    </row>
    <row r="274" ht="12.75">
      <c r="A274">
        <v>110.45118551701307</v>
      </c>
    </row>
    <row r="275" ht="12.75">
      <c r="A275">
        <v>101.84368218469899</v>
      </c>
    </row>
    <row r="276" ht="12.75">
      <c r="A276">
        <v>78.08881744276732</v>
      </c>
    </row>
    <row r="277" ht="12.75">
      <c r="A277">
        <v>105.05542629980482</v>
      </c>
    </row>
    <row r="278" ht="12.75">
      <c r="A278">
        <v>105.26254098076606</v>
      </c>
    </row>
    <row r="279" ht="12.75">
      <c r="A279">
        <v>112.16105829371372</v>
      </c>
    </row>
    <row r="280" ht="12.75">
      <c r="A280">
        <v>90.41799583210377</v>
      </c>
    </row>
    <row r="281" ht="12.75">
      <c r="A281">
        <v>112.05596618092386</v>
      </c>
    </row>
    <row r="282" ht="12.75">
      <c r="A282">
        <v>94.38086888403632</v>
      </c>
    </row>
    <row r="283" ht="12.75">
      <c r="A283">
        <v>92.66328813973814</v>
      </c>
    </row>
    <row r="284" ht="12.75">
      <c r="A284">
        <v>82.7538886165712</v>
      </c>
    </row>
    <row r="285" ht="12.75">
      <c r="A285">
        <v>113.74601197312586</v>
      </c>
    </row>
    <row r="286" ht="12.75">
      <c r="A286">
        <v>90.34632764960406</v>
      </c>
    </row>
    <row r="287" ht="12.75">
      <c r="A287">
        <v>115.45872692076955</v>
      </c>
    </row>
    <row r="288" ht="12.75">
      <c r="A288">
        <v>88.3275222600787</v>
      </c>
    </row>
    <row r="289" ht="12.75">
      <c r="A289">
        <v>95.90967263429775</v>
      </c>
    </row>
    <row r="290" ht="12.75">
      <c r="A290">
        <v>86.92148892587284</v>
      </c>
    </row>
    <row r="291" ht="12.75">
      <c r="A291">
        <v>115.89796738699079</v>
      </c>
    </row>
    <row r="292" ht="12.75">
      <c r="A292">
        <v>100.28805970941903</v>
      </c>
    </row>
    <row r="293" ht="12.75">
      <c r="A293">
        <v>103.30462626152439</v>
      </c>
    </row>
    <row r="294" ht="12.75">
      <c r="A294">
        <v>109.76397132035345</v>
      </c>
    </row>
    <row r="295" ht="12.75">
      <c r="A295">
        <v>119.49201759998687</v>
      </c>
    </row>
    <row r="296" ht="12.75">
      <c r="A296">
        <v>99.39108192847925</v>
      </c>
    </row>
    <row r="297" ht="12.75">
      <c r="A297">
        <v>89.70342858228832</v>
      </c>
    </row>
    <row r="298" ht="12.75">
      <c r="A298">
        <v>94.30635853059357</v>
      </c>
    </row>
    <row r="299" ht="12.75">
      <c r="A299">
        <v>108.47566070660832</v>
      </c>
    </row>
    <row r="300" ht="12.75">
      <c r="A300">
        <v>108.72369128046557</v>
      </c>
    </row>
    <row r="301" ht="12.75">
      <c r="A301">
        <v>105.10765403305413</v>
      </c>
    </row>
    <row r="302" ht="12.75">
      <c r="A302">
        <v>85.13972059299704</v>
      </c>
    </row>
    <row r="303" ht="12.75">
      <c r="A303">
        <v>86.03830135834869</v>
      </c>
    </row>
    <row r="304" ht="12.75">
      <c r="A304">
        <v>98.56186150282156</v>
      </c>
    </row>
    <row r="305" ht="12.75">
      <c r="A305">
        <v>93.71038938988931</v>
      </c>
    </row>
    <row r="306" ht="12.75">
      <c r="A306">
        <v>93.7243615022453</v>
      </c>
    </row>
    <row r="307" ht="12.75">
      <c r="A307">
        <v>108.78990249475464</v>
      </c>
    </row>
    <row r="308" ht="12.75">
      <c r="A308">
        <v>91.61709638428874</v>
      </c>
    </row>
    <row r="309" ht="12.75">
      <c r="A309">
        <v>98.85114903008798</v>
      </c>
    </row>
    <row r="310" ht="12.75">
      <c r="A310">
        <v>97.67862846056232</v>
      </c>
    </row>
    <row r="311" ht="12.75">
      <c r="A311">
        <v>115.1841504703043</v>
      </c>
    </row>
    <row r="312" ht="12.75">
      <c r="A312">
        <v>86.82551449746825</v>
      </c>
    </row>
    <row r="313" ht="12.75">
      <c r="A313">
        <v>90.64555140648736</v>
      </c>
    </row>
    <row r="314" ht="12.75">
      <c r="A314">
        <v>98.32646153663518</v>
      </c>
    </row>
    <row r="315" ht="12.75">
      <c r="A315">
        <v>89.38899352651788</v>
      </c>
    </row>
    <row r="316" ht="12.75">
      <c r="A316">
        <v>85.65940586559009</v>
      </c>
    </row>
    <row r="317" ht="12.75">
      <c r="A317">
        <v>78.36712282150984</v>
      </c>
    </row>
    <row r="318" ht="12.75">
      <c r="A318">
        <v>105.80826053919736</v>
      </c>
    </row>
    <row r="319" ht="12.75">
      <c r="A319">
        <v>96.61123410987784</v>
      </c>
    </row>
    <row r="320" ht="12.75">
      <c r="A320">
        <v>104.12611598221702</v>
      </c>
    </row>
    <row r="321" ht="12.75">
      <c r="A321">
        <v>79.51053956057876</v>
      </c>
    </row>
    <row r="322" ht="12.75">
      <c r="A322">
        <v>111.67700247606263</v>
      </c>
    </row>
    <row r="323" ht="12.75">
      <c r="A323">
        <v>80.51307557034306</v>
      </c>
    </row>
    <row r="324" ht="12.75">
      <c r="A324">
        <v>94.82687371710199</v>
      </c>
    </row>
    <row r="325" ht="12.75">
      <c r="A325">
        <v>90.23602867964655</v>
      </c>
    </row>
    <row r="326" ht="12.75">
      <c r="A326">
        <v>98.99503109190846</v>
      </c>
    </row>
    <row r="327" ht="12.75">
      <c r="A327">
        <v>101.34776882987353</v>
      </c>
    </row>
    <row r="328" ht="12.75">
      <c r="A328">
        <v>117.3554326465819</v>
      </c>
    </row>
    <row r="329" ht="12.75">
      <c r="A329">
        <v>94.93413724849233</v>
      </c>
    </row>
    <row r="330" ht="12.75">
      <c r="A330">
        <v>92.0537561592937</v>
      </c>
    </row>
    <row r="331" ht="12.75">
      <c r="A331">
        <v>92.5325028016232</v>
      </c>
    </row>
    <row r="332" ht="12.75">
      <c r="A332">
        <v>105.8672185332398</v>
      </c>
    </row>
    <row r="333" ht="12.75">
      <c r="A333">
        <v>112.83938217966352</v>
      </c>
    </row>
    <row r="334" ht="12.75">
      <c r="A334">
        <v>85.64653651556</v>
      </c>
    </row>
    <row r="335" ht="12.75">
      <c r="A335">
        <v>109.69275788520463</v>
      </c>
    </row>
    <row r="336" ht="12.75">
      <c r="A336">
        <v>115.87632141308859</v>
      </c>
    </row>
    <row r="337" ht="12.75">
      <c r="A337">
        <v>93.33101641241228</v>
      </c>
    </row>
    <row r="338" ht="12.75">
      <c r="A338">
        <v>100.83134636952309</v>
      </c>
    </row>
    <row r="339" ht="12.75">
      <c r="A339">
        <v>91.71668605413288</v>
      </c>
    </row>
    <row r="340" ht="12.75">
      <c r="A340">
        <v>106.95551989338128</v>
      </c>
    </row>
    <row r="341" ht="12.75">
      <c r="A341">
        <v>102.39216433328693</v>
      </c>
    </row>
    <row r="342" ht="12.75">
      <c r="A342">
        <v>100.46642298912047</v>
      </c>
    </row>
    <row r="343" ht="12.75">
      <c r="A343">
        <v>89.7021325523383</v>
      </c>
    </row>
    <row r="344" ht="12.75">
      <c r="A344">
        <v>97.00407897762489</v>
      </c>
    </row>
    <row r="345" ht="12.75">
      <c r="A345">
        <v>107.24589881428983</v>
      </c>
    </row>
    <row r="346" ht="12.75">
      <c r="A346">
        <v>99.90322976373136</v>
      </c>
    </row>
    <row r="347" ht="12.75">
      <c r="A347">
        <v>110.0222905530245</v>
      </c>
    </row>
    <row r="348" ht="12.75">
      <c r="A348">
        <v>89.86072569095995</v>
      </c>
    </row>
    <row r="349" ht="12.75">
      <c r="A349">
        <v>107.58632268116344</v>
      </c>
    </row>
    <row r="350" ht="12.75">
      <c r="A350">
        <v>112.41660356754437</v>
      </c>
    </row>
    <row r="351" ht="12.75">
      <c r="A351">
        <v>88.30480762990192</v>
      </c>
    </row>
    <row r="352" ht="12.75">
      <c r="A352">
        <v>103.9650558392168</v>
      </c>
    </row>
    <row r="353" ht="12.75">
      <c r="A353">
        <v>82.1887740836246</v>
      </c>
    </row>
    <row r="354" ht="12.75">
      <c r="A354">
        <v>100.79296569310827</v>
      </c>
    </row>
    <row r="355" ht="12.75">
      <c r="A355">
        <v>110.06283127935603</v>
      </c>
    </row>
    <row r="356" ht="12.75">
      <c r="A356">
        <v>110.353937796026</v>
      </c>
    </row>
    <row r="357" ht="12.75">
      <c r="A357">
        <v>101.05110302683897</v>
      </c>
    </row>
    <row r="358" ht="12.75">
      <c r="A358">
        <v>92.38305008475436</v>
      </c>
    </row>
    <row r="359" ht="12.75">
      <c r="A359">
        <v>105.78472736378899</v>
      </c>
    </row>
    <row r="360" ht="12.75">
      <c r="A360">
        <v>104.6432546696451</v>
      </c>
    </row>
    <row r="361" ht="12.75">
      <c r="A361">
        <v>107.28773557057139</v>
      </c>
    </row>
    <row r="362" ht="12.75">
      <c r="A362">
        <v>90.50960468593985</v>
      </c>
    </row>
    <row r="363" ht="12.75">
      <c r="A363">
        <v>105.96655809204094</v>
      </c>
    </row>
    <row r="364" ht="12.75">
      <c r="A364">
        <v>116.10715116839856</v>
      </c>
    </row>
    <row r="365" ht="12.75">
      <c r="A365">
        <v>102.34260824072408</v>
      </c>
    </row>
    <row r="366" ht="12.75">
      <c r="A366">
        <v>96.14724401908461</v>
      </c>
    </row>
    <row r="367" ht="12.75">
      <c r="A367">
        <v>102.48752485276782</v>
      </c>
    </row>
    <row r="368" ht="12.75">
      <c r="A368">
        <v>118.18207238102332</v>
      </c>
    </row>
    <row r="369" ht="12.75">
      <c r="A369">
        <v>75.9917045594193</v>
      </c>
    </row>
    <row r="370" ht="12.75">
      <c r="A370">
        <v>100.16791545931483</v>
      </c>
    </row>
    <row r="371" ht="12.75">
      <c r="A371">
        <v>98.76947640586877</v>
      </c>
    </row>
    <row r="372" ht="12.75">
      <c r="A372">
        <v>109.89543877949473</v>
      </c>
    </row>
    <row r="373" ht="12.75">
      <c r="A373">
        <v>112.36057869391516</v>
      </c>
    </row>
    <row r="374" ht="12.75">
      <c r="A374">
        <v>116.35557964618783</v>
      </c>
    </row>
    <row r="375" ht="12.75">
      <c r="A375">
        <v>81.80996954033617</v>
      </c>
    </row>
    <row r="376" ht="12.75">
      <c r="A376">
        <v>108.03995590104023</v>
      </c>
    </row>
    <row r="377" ht="12.75">
      <c r="A377">
        <v>103.66883341484936</v>
      </c>
    </row>
    <row r="378" ht="12.75">
      <c r="A378">
        <v>107.42209067539079</v>
      </c>
    </row>
    <row r="379" ht="12.75">
      <c r="A379">
        <v>104.83928488392849</v>
      </c>
    </row>
    <row r="380" ht="12.75">
      <c r="A380">
        <v>98.64605797483819</v>
      </c>
    </row>
    <row r="381" ht="12.75">
      <c r="A381">
        <v>116.59332156123128</v>
      </c>
    </row>
    <row r="382" ht="12.75">
      <c r="A382">
        <v>104.54379005532246</v>
      </c>
    </row>
    <row r="383" ht="12.75">
      <c r="A383">
        <v>99.68822521623224</v>
      </c>
    </row>
    <row r="384" ht="12.75">
      <c r="A384">
        <v>99.79381755110808</v>
      </c>
    </row>
    <row r="385" ht="12.75">
      <c r="A385">
        <v>99.47535798128229</v>
      </c>
    </row>
    <row r="386" ht="12.75">
      <c r="A386">
        <v>83.17180143203586</v>
      </c>
    </row>
    <row r="387" ht="12.75">
      <c r="A387">
        <v>104.43211547462852</v>
      </c>
    </row>
    <row r="388" ht="12.75">
      <c r="A388">
        <v>101.92778770724544</v>
      </c>
    </row>
    <row r="389" ht="12.75">
      <c r="A389">
        <v>106.50741185381776</v>
      </c>
    </row>
    <row r="390" ht="12.75">
      <c r="A390">
        <v>98.31095465196995</v>
      </c>
    </row>
    <row r="391" ht="12.75">
      <c r="A391">
        <v>108.25639290269464</v>
      </c>
    </row>
    <row r="392" ht="12.75">
      <c r="A392">
        <v>113.21466243098257</v>
      </c>
    </row>
    <row r="393" ht="12.75">
      <c r="A393">
        <v>119.02308213175274</v>
      </c>
    </row>
    <row r="394" ht="12.75">
      <c r="A394">
        <v>86.89445419586264</v>
      </c>
    </row>
    <row r="395" ht="12.75">
      <c r="A395">
        <v>106.20036644249922</v>
      </c>
    </row>
    <row r="396" ht="12.75">
      <c r="A396">
        <v>97.84256488055689</v>
      </c>
    </row>
    <row r="397" ht="12.75">
      <c r="A397">
        <v>92.57993295032065</v>
      </c>
    </row>
    <row r="398" ht="12.75">
      <c r="A398">
        <v>107.39289589546388</v>
      </c>
    </row>
    <row r="399" ht="12.75">
      <c r="A399">
        <v>123.31726136617362</v>
      </c>
    </row>
    <row r="400" ht="12.75">
      <c r="A400">
        <v>113.49458216282073</v>
      </c>
    </row>
    <row r="401" ht="12.75">
      <c r="A401">
        <v>101.79701373781427</v>
      </c>
    </row>
    <row r="402" ht="12.75">
      <c r="A402">
        <v>95.26709189012763</v>
      </c>
    </row>
    <row r="403" ht="12.75">
      <c r="A403">
        <v>97.6188519212883</v>
      </c>
    </row>
    <row r="404" ht="12.75">
      <c r="A404">
        <v>89.01907929393928</v>
      </c>
    </row>
    <row r="405" ht="12.75">
      <c r="A405">
        <v>100.74846866482403</v>
      </c>
    </row>
    <row r="406" ht="12.75">
      <c r="A406">
        <v>97.41372675998718</v>
      </c>
    </row>
    <row r="407" ht="12.75">
      <c r="A407">
        <v>106.39438439975493</v>
      </c>
    </row>
    <row r="408" ht="12.75">
      <c r="A408">
        <v>87.25941168231657</v>
      </c>
    </row>
    <row r="409" ht="12.75">
      <c r="A409">
        <v>105.19149807587382</v>
      </c>
    </row>
    <row r="410" ht="12.75">
      <c r="A410">
        <v>109.76519913820084</v>
      </c>
    </row>
    <row r="411" ht="12.75">
      <c r="A411">
        <v>91.36105088837212</v>
      </c>
    </row>
    <row r="412" ht="12.75">
      <c r="A412">
        <v>103.71469468518626</v>
      </c>
    </row>
    <row r="413" ht="12.75">
      <c r="A413">
        <v>105.30915258423192</v>
      </c>
    </row>
    <row r="414" ht="12.75">
      <c r="A414">
        <v>109.75535385805415</v>
      </c>
    </row>
    <row r="415" ht="12.75">
      <c r="A415">
        <v>97.73281160742044</v>
      </c>
    </row>
    <row r="416" ht="12.75">
      <c r="A416">
        <v>102.33080754696857</v>
      </c>
    </row>
    <row r="417" ht="12.75">
      <c r="A417">
        <v>95.8088210405549</v>
      </c>
    </row>
    <row r="418" ht="12.75">
      <c r="A418">
        <v>105.10154904986848</v>
      </c>
    </row>
    <row r="419" ht="12.75">
      <c r="A419">
        <v>115.7693648361601</v>
      </c>
    </row>
    <row r="420" ht="12.75">
      <c r="A420">
        <v>98.41019189261715</v>
      </c>
    </row>
    <row r="421" ht="12.75">
      <c r="A421">
        <v>89.76431925257202</v>
      </c>
    </row>
    <row r="422" ht="12.75">
      <c r="A422">
        <v>90.78679593367269</v>
      </c>
    </row>
    <row r="423" ht="12.75">
      <c r="A423">
        <v>107.29771727492334</v>
      </c>
    </row>
    <row r="424" ht="12.75">
      <c r="A424">
        <v>115.96326910657808</v>
      </c>
    </row>
    <row r="425" ht="12.75">
      <c r="A425">
        <v>93.68145608968916</v>
      </c>
    </row>
    <row r="426" ht="12.75">
      <c r="A426">
        <v>91.67565647439915</v>
      </c>
    </row>
    <row r="427" ht="12.75">
      <c r="A427">
        <v>110.22792730509536</v>
      </c>
    </row>
    <row r="428" ht="12.75">
      <c r="A428">
        <v>102.22952394324238</v>
      </c>
    </row>
    <row r="429" ht="12.75">
      <c r="A429">
        <v>104.49126673629507</v>
      </c>
    </row>
    <row r="430" ht="12.75">
      <c r="A430">
        <v>125.99408617243171</v>
      </c>
    </row>
    <row r="431" ht="12.75">
      <c r="A431">
        <v>94.20713265863014</v>
      </c>
    </row>
    <row r="432" ht="12.75">
      <c r="A432">
        <v>92.15406205621548</v>
      </c>
    </row>
    <row r="433" ht="12.75">
      <c r="A433">
        <v>112.12429197039455</v>
      </c>
    </row>
    <row r="434" ht="12.75">
      <c r="A434">
        <v>96.95444330427563</v>
      </c>
    </row>
    <row r="435" ht="12.75">
      <c r="A435">
        <v>85.8368028071709</v>
      </c>
    </row>
    <row r="436" ht="12.75">
      <c r="A436">
        <v>111.19451553677209</v>
      </c>
    </row>
    <row r="437" ht="12.75">
      <c r="A437">
        <v>87.11689386254875</v>
      </c>
    </row>
    <row r="438" ht="12.75">
      <c r="A438">
        <v>96.0159129841486</v>
      </c>
    </row>
    <row r="439" ht="12.75">
      <c r="A439">
        <v>85.61434040311724</v>
      </c>
    </row>
    <row r="440" ht="12.75">
      <c r="A440">
        <v>89.01628259773133</v>
      </c>
    </row>
    <row r="441" ht="12.75">
      <c r="A441">
        <v>106.06280536885606</v>
      </c>
    </row>
    <row r="442" ht="12.75">
      <c r="A442">
        <v>101.21741550174193</v>
      </c>
    </row>
    <row r="443" ht="12.75">
      <c r="A443">
        <v>82.50841599656269</v>
      </c>
    </row>
    <row r="444" ht="12.75">
      <c r="A444">
        <v>120.37231752183288</v>
      </c>
    </row>
    <row r="445" ht="12.75">
      <c r="A445">
        <v>102.40318058786215</v>
      </c>
    </row>
    <row r="446" ht="12.75">
      <c r="A446">
        <v>114.27249571861466</v>
      </c>
    </row>
    <row r="447" ht="12.75">
      <c r="A447">
        <v>99.73031208355678</v>
      </c>
    </row>
    <row r="448" ht="12.75">
      <c r="A448">
        <v>97.61413391752285</v>
      </c>
    </row>
    <row r="449" ht="12.75">
      <c r="A449">
        <v>100.29035618354101</v>
      </c>
    </row>
    <row r="450" ht="12.75">
      <c r="A450">
        <v>81.48014128673822</v>
      </c>
    </row>
    <row r="451" ht="12.75">
      <c r="A451">
        <v>93.10088014681241</v>
      </c>
    </row>
    <row r="452" ht="12.75">
      <c r="A452">
        <v>113.827138900524</v>
      </c>
    </row>
    <row r="453" ht="12.75">
      <c r="A453">
        <v>101.68672613654053</v>
      </c>
    </row>
    <row r="454" ht="12.75">
      <c r="A454">
        <v>95.60329797532177</v>
      </c>
    </row>
    <row r="455" ht="12.75">
      <c r="A455">
        <v>93.95006398117403</v>
      </c>
    </row>
    <row r="456" ht="12.75">
      <c r="A456">
        <v>88.53957094979705</v>
      </c>
    </row>
    <row r="457" ht="12.75">
      <c r="A457">
        <v>112.48802163900109</v>
      </c>
    </row>
    <row r="458" ht="12.75">
      <c r="A458">
        <v>124.70587787684053</v>
      </c>
    </row>
    <row r="459" ht="12.75">
      <c r="A459">
        <v>109.1583615358104</v>
      </c>
    </row>
    <row r="460" ht="12.75">
      <c r="A460">
        <v>99.00887814874295</v>
      </c>
    </row>
    <row r="461" ht="12.75">
      <c r="A461">
        <v>91.40984527912224</v>
      </c>
    </row>
    <row r="462" ht="12.75">
      <c r="A462">
        <v>99.15253283688799</v>
      </c>
    </row>
    <row r="463" ht="12.75">
      <c r="A463">
        <v>97.45245986559894</v>
      </c>
    </row>
    <row r="464" ht="12.75">
      <c r="A464">
        <v>96.0506670504401</v>
      </c>
    </row>
    <row r="465" ht="12.75">
      <c r="A465">
        <v>108.70691110321786</v>
      </c>
    </row>
    <row r="466" ht="12.75">
      <c r="A466">
        <v>97.16212641942548</v>
      </c>
    </row>
    <row r="467" ht="12.75">
      <c r="A467">
        <v>103.44148247677367</v>
      </c>
    </row>
    <row r="468" ht="12.75">
      <c r="A468">
        <v>107.97144821262918</v>
      </c>
    </row>
    <row r="469" ht="12.75">
      <c r="A469">
        <v>102.40634108195081</v>
      </c>
    </row>
    <row r="470" ht="12.75">
      <c r="A470">
        <v>83.70531102409586</v>
      </c>
    </row>
    <row r="471" ht="12.75">
      <c r="A471">
        <v>100.26968791644322</v>
      </c>
    </row>
    <row r="472" ht="12.75">
      <c r="A472">
        <v>106.50268248136854</v>
      </c>
    </row>
    <row r="473" ht="12.75">
      <c r="A473">
        <v>98.37687028048094</v>
      </c>
    </row>
    <row r="474" ht="12.75">
      <c r="A474">
        <v>83.50585883599706</v>
      </c>
    </row>
    <row r="475" ht="12.75">
      <c r="A475">
        <v>84.02304299816024</v>
      </c>
    </row>
    <row r="476" ht="12.75">
      <c r="A476">
        <v>91.87307366810273</v>
      </c>
    </row>
    <row r="477" ht="12.75">
      <c r="A477">
        <v>102.59735770669067</v>
      </c>
    </row>
    <row r="478" ht="12.75">
      <c r="A478">
        <v>93.87824800578528</v>
      </c>
    </row>
    <row r="479" ht="12.75">
      <c r="A479">
        <v>120.62870407826267</v>
      </c>
    </row>
    <row r="480" ht="12.75">
      <c r="A480">
        <v>97.83082103022025</v>
      </c>
    </row>
    <row r="481" ht="12.75">
      <c r="A481">
        <v>108.6344925875892</v>
      </c>
    </row>
    <row r="482" ht="12.75">
      <c r="A482">
        <v>112.39513949258253</v>
      </c>
    </row>
    <row r="483" ht="12.75">
      <c r="A483">
        <v>95.41460056207143</v>
      </c>
    </row>
    <row r="484" ht="12.75">
      <c r="A484">
        <v>81.5519004187081</v>
      </c>
    </row>
    <row r="485" ht="12.75">
      <c r="A485">
        <v>90.98497482918901</v>
      </c>
    </row>
    <row r="486" ht="12.75">
      <c r="A486">
        <v>100.99036014944431</v>
      </c>
    </row>
    <row r="487" ht="12.75">
      <c r="A487">
        <v>102.70987356998376</v>
      </c>
    </row>
    <row r="488" ht="12.75">
      <c r="A488">
        <v>108.95431639946764</v>
      </c>
    </row>
    <row r="489" ht="12.75">
      <c r="A489">
        <v>79.25424395361915</v>
      </c>
    </row>
    <row r="490" ht="12.75">
      <c r="A490">
        <v>93.17637957574334</v>
      </c>
    </row>
    <row r="491" ht="12.75">
      <c r="A491">
        <v>101.52863322000485</v>
      </c>
    </row>
    <row r="492" ht="12.75">
      <c r="A492">
        <v>101.41573082146351</v>
      </c>
    </row>
    <row r="493" ht="12.75">
      <c r="A493">
        <v>99.2638095136499</v>
      </c>
    </row>
    <row r="494" ht="12.75">
      <c r="A494">
        <v>97.59209003968863</v>
      </c>
    </row>
    <row r="495" ht="12.75">
      <c r="A495">
        <v>114.69611561333295</v>
      </c>
    </row>
    <row r="496" ht="12.75">
      <c r="A496">
        <v>108.37962943478487</v>
      </c>
    </row>
    <row r="497" ht="12.75">
      <c r="A497">
        <v>86.68577063654084</v>
      </c>
    </row>
    <row r="498" ht="12.75">
      <c r="A498">
        <v>95.2585312712472</v>
      </c>
    </row>
    <row r="499" ht="12.75">
      <c r="A499">
        <v>97.396321305132</v>
      </c>
    </row>
    <row r="500" ht="12.75">
      <c r="A500">
        <v>90.65146312204888</v>
      </c>
    </row>
    <row r="501" ht="12.75">
      <c r="A501">
        <v>98.01138983457349</v>
      </c>
    </row>
    <row r="502" ht="12.75">
      <c r="A502">
        <v>101.49846073327353</v>
      </c>
    </row>
    <row r="503" ht="12.75">
      <c r="A503">
        <v>90.41438059066422</v>
      </c>
    </row>
    <row r="504" ht="12.75">
      <c r="A504">
        <v>108.41992005007342</v>
      </c>
    </row>
    <row r="505" ht="12.75">
      <c r="A505">
        <v>98.25815848453203</v>
      </c>
    </row>
    <row r="506" ht="12.75">
      <c r="A506">
        <v>107.06211267242907</v>
      </c>
    </row>
    <row r="507" ht="12.75">
      <c r="A507">
        <v>92.44932951114606</v>
      </c>
    </row>
    <row r="508" ht="12.75">
      <c r="A508">
        <v>103.1113359000301</v>
      </c>
    </row>
    <row r="509" ht="12.75">
      <c r="A509">
        <v>87.40618138981517</v>
      </c>
    </row>
    <row r="510" ht="12.75">
      <c r="A510">
        <v>122.83504727529362</v>
      </c>
    </row>
    <row r="511" ht="12.75">
      <c r="A511">
        <v>108.28115389595041</v>
      </c>
    </row>
    <row r="512" ht="12.75">
      <c r="A512">
        <v>88.75380242679967</v>
      </c>
    </row>
    <row r="513" ht="12.75">
      <c r="A513">
        <v>114.92285264248494</v>
      </c>
    </row>
    <row r="514" ht="12.75">
      <c r="A514">
        <v>97.27504018665059</v>
      </c>
    </row>
    <row r="515" ht="12.75">
      <c r="A515">
        <v>85.78655322489794</v>
      </c>
    </row>
    <row r="516" ht="12.75">
      <c r="A516">
        <v>95.67733084404608</v>
      </c>
    </row>
    <row r="517" ht="12.75">
      <c r="A517">
        <v>102.76387481790152</v>
      </c>
    </row>
    <row r="518" ht="12.75">
      <c r="A518">
        <v>92.91626409103628</v>
      </c>
    </row>
    <row r="519" ht="12.75">
      <c r="A519">
        <v>105.86539954383625</v>
      </c>
    </row>
    <row r="520" ht="12.75">
      <c r="A520">
        <v>97.64638687338447</v>
      </c>
    </row>
    <row r="521" ht="12.75">
      <c r="A521">
        <v>105.28011696587782</v>
      </c>
    </row>
    <row r="522" ht="12.75">
      <c r="A522">
        <v>80.76236806809902</v>
      </c>
    </row>
    <row r="523" ht="12.75">
      <c r="A523">
        <v>88.89520611555781</v>
      </c>
    </row>
    <row r="524" ht="12.75">
      <c r="A524">
        <v>114.86027940700296</v>
      </c>
    </row>
    <row r="525" ht="12.75">
      <c r="A525">
        <v>102.07060111279134</v>
      </c>
    </row>
    <row r="526" ht="12.75">
      <c r="A526">
        <v>108.94062850420596</v>
      </c>
    </row>
    <row r="527" ht="12.75">
      <c r="A527">
        <v>87.7697518968489</v>
      </c>
    </row>
    <row r="528" ht="12.75">
      <c r="A528">
        <v>87.32289441250032</v>
      </c>
    </row>
    <row r="529" ht="12.75">
      <c r="A529">
        <v>97.52194526081439</v>
      </c>
    </row>
    <row r="530" ht="12.75">
      <c r="A530">
        <v>98.12519035913283</v>
      </c>
    </row>
    <row r="531" ht="12.75">
      <c r="A531">
        <v>110.15464476950001</v>
      </c>
    </row>
    <row r="532" ht="12.75">
      <c r="A532">
        <v>110.15719135466497</v>
      </c>
    </row>
    <row r="533" ht="12.75">
      <c r="A533">
        <v>97.10075826442335</v>
      </c>
    </row>
    <row r="534" ht="12.75">
      <c r="A534">
        <v>105.02936927659903</v>
      </c>
    </row>
    <row r="535" ht="12.75">
      <c r="A535">
        <v>109.50481080508325</v>
      </c>
    </row>
    <row r="536" ht="12.75">
      <c r="A536">
        <v>92.31024503387744</v>
      </c>
    </row>
    <row r="537" ht="12.75">
      <c r="A537">
        <v>92.6010673334531</v>
      </c>
    </row>
    <row r="538" ht="12.75">
      <c r="A538">
        <v>97.00168018534896</v>
      </c>
    </row>
    <row r="539" ht="12.75">
      <c r="A539">
        <v>105.04674062540289</v>
      </c>
    </row>
    <row r="540" ht="12.75">
      <c r="A540">
        <v>82.78426573961042</v>
      </c>
    </row>
    <row r="541" ht="12.75">
      <c r="A541">
        <v>111.99448433908401</v>
      </c>
    </row>
    <row r="542" ht="12.75">
      <c r="A542">
        <v>119.23281160998158</v>
      </c>
    </row>
    <row r="543" ht="12.75">
      <c r="A543">
        <v>100.13043290891801</v>
      </c>
    </row>
    <row r="544" ht="12.75">
      <c r="A544">
        <v>87.10636646137573</v>
      </c>
    </row>
    <row r="545" ht="12.75">
      <c r="A545">
        <v>100.18399077816866</v>
      </c>
    </row>
    <row r="546" ht="12.75">
      <c r="A546">
        <v>114.78451849834528</v>
      </c>
    </row>
    <row r="547" ht="12.75">
      <c r="A547">
        <v>101.63786353368778</v>
      </c>
    </row>
    <row r="548" ht="12.75">
      <c r="A548">
        <v>112.62772002519341</v>
      </c>
    </row>
    <row r="549" ht="12.75">
      <c r="A549">
        <v>110.56009750755038</v>
      </c>
    </row>
    <row r="550" ht="12.75">
      <c r="A550">
        <v>103.69093413610244</v>
      </c>
    </row>
    <row r="551" ht="12.75">
      <c r="A551">
        <v>92.39837507047923</v>
      </c>
    </row>
    <row r="552" ht="12.75">
      <c r="A552">
        <v>95.59065599896712</v>
      </c>
    </row>
    <row r="553" ht="12.75">
      <c r="A553">
        <v>113.3925823320169</v>
      </c>
    </row>
    <row r="554" ht="12.75">
      <c r="A554">
        <v>104.54633664048743</v>
      </c>
    </row>
    <row r="555" ht="12.75">
      <c r="A555">
        <v>107.0317128120223</v>
      </c>
    </row>
    <row r="556" ht="12.75">
      <c r="A556">
        <v>90.57063178042881</v>
      </c>
    </row>
    <row r="557" ht="12.75">
      <c r="A557">
        <v>78.97666617063805</v>
      </c>
    </row>
    <row r="558" ht="12.75">
      <c r="A558">
        <v>99.4761310517788</v>
      </c>
    </row>
    <row r="559" ht="12.75">
      <c r="A559">
        <v>109.97940787783591</v>
      </c>
    </row>
    <row r="560" ht="12.75">
      <c r="A560">
        <v>109.03341970115434</v>
      </c>
    </row>
    <row r="561" ht="12.75">
      <c r="A561">
        <v>95.05121195397805</v>
      </c>
    </row>
    <row r="562" ht="12.75">
      <c r="A562">
        <v>93.26878423744347</v>
      </c>
    </row>
    <row r="563" ht="12.75">
      <c r="A563">
        <v>102.86974000118789</v>
      </c>
    </row>
    <row r="564" ht="12.75">
      <c r="A564">
        <v>89.32157723174896</v>
      </c>
    </row>
    <row r="565" ht="12.75">
      <c r="A565">
        <v>105.37356754648499</v>
      </c>
    </row>
    <row r="566" ht="12.75">
      <c r="A566">
        <v>84.02577148226555</v>
      </c>
    </row>
    <row r="567" ht="12.75">
      <c r="A567">
        <v>114.54245648346841</v>
      </c>
    </row>
    <row r="568" ht="12.75">
      <c r="A568">
        <v>116.21156116016209</v>
      </c>
    </row>
    <row r="569" ht="12.75">
      <c r="A569">
        <v>93.38538145821076</v>
      </c>
    </row>
    <row r="570" ht="12.75">
      <c r="A570">
        <v>112.79936441278551</v>
      </c>
    </row>
    <row r="571" ht="12.75">
      <c r="A571">
        <v>107.0043142841314</v>
      </c>
    </row>
    <row r="572" ht="12.75">
      <c r="A572">
        <v>109.24246705835685</v>
      </c>
    </row>
    <row r="573" ht="12.75">
      <c r="A573">
        <v>89.04559106449597</v>
      </c>
    </row>
    <row r="574" ht="12.75">
      <c r="A574">
        <v>112.6600298244739</v>
      </c>
    </row>
    <row r="575" ht="12.75">
      <c r="A575">
        <v>95.66305177722825</v>
      </c>
    </row>
    <row r="576" ht="12.75">
      <c r="A576">
        <v>112.49970864591887</v>
      </c>
    </row>
    <row r="577" ht="12.75">
      <c r="A577">
        <v>84.04491634573787</v>
      </c>
    </row>
    <row r="578" ht="12.75">
      <c r="A578">
        <v>91.01937646628357</v>
      </c>
    </row>
    <row r="579" ht="12.75">
      <c r="A579">
        <v>130.15738911926746</v>
      </c>
    </row>
    <row r="580" ht="12.75">
      <c r="A580">
        <v>95.731025137502</v>
      </c>
    </row>
    <row r="581" ht="12.75">
      <c r="A581">
        <v>95.84221086479374</v>
      </c>
    </row>
    <row r="582" ht="12.75">
      <c r="A582">
        <v>106.7014980231761</v>
      </c>
    </row>
    <row r="583" ht="12.75">
      <c r="A583">
        <v>96.8862539390102</v>
      </c>
    </row>
    <row r="584" ht="12.75">
      <c r="A584">
        <v>82.60645952541381</v>
      </c>
    </row>
    <row r="585" ht="12.75">
      <c r="A585">
        <v>100.49552681957721</v>
      </c>
    </row>
    <row r="586" ht="12.75">
      <c r="A586">
        <v>109.00470240594586</v>
      </c>
    </row>
    <row r="587" ht="12.75">
      <c r="A587">
        <v>108.95888661034405</v>
      </c>
    </row>
    <row r="588" ht="12.75">
      <c r="A588">
        <v>97.44771912446595</v>
      </c>
    </row>
    <row r="589" ht="12.75">
      <c r="A589">
        <v>104.47519141744124</v>
      </c>
    </row>
    <row r="590" ht="12.75">
      <c r="A590">
        <v>118.09876266634092</v>
      </c>
    </row>
    <row r="591" ht="12.75">
      <c r="A591">
        <v>104.470962267078</v>
      </c>
    </row>
    <row r="592" ht="12.75">
      <c r="A592">
        <v>100.82904989540111</v>
      </c>
    </row>
    <row r="593" ht="12.75">
      <c r="A593">
        <v>94.55382067026221</v>
      </c>
    </row>
    <row r="594" ht="12.75">
      <c r="A594">
        <v>102.83707777271047</v>
      </c>
    </row>
    <row r="595" ht="12.75">
      <c r="A595">
        <v>99.80377651809249</v>
      </c>
    </row>
    <row r="596" ht="12.75">
      <c r="A596">
        <v>115.91693035152275</v>
      </c>
    </row>
    <row r="597" ht="12.75">
      <c r="A597">
        <v>129.05871951952577</v>
      </c>
    </row>
    <row r="598" ht="12.75">
      <c r="A598">
        <v>81.67222656775266</v>
      </c>
    </row>
    <row r="599" ht="12.75">
      <c r="A599">
        <v>101.38096538648824</v>
      </c>
    </row>
    <row r="600" ht="12.75">
      <c r="A600">
        <v>116.80618879618123</v>
      </c>
    </row>
    <row r="601" ht="12.75">
      <c r="A601">
        <v>109.64514583756682</v>
      </c>
    </row>
    <row r="602" ht="12.75">
      <c r="A602">
        <v>101.95661868929164</v>
      </c>
    </row>
    <row r="603" ht="12.75">
      <c r="A603">
        <v>111.53152879851405</v>
      </c>
    </row>
    <row r="604" ht="12.75">
      <c r="A604">
        <v>110.16617261484498</v>
      </c>
    </row>
    <row r="605" ht="12.75">
      <c r="A605">
        <v>98.93196900302428</v>
      </c>
    </row>
    <row r="606" ht="12.75">
      <c r="A606">
        <v>92.22463884507306</v>
      </c>
    </row>
    <row r="607" ht="12.75">
      <c r="A607">
        <v>89.99285253376001</v>
      </c>
    </row>
    <row r="608" ht="12.75">
      <c r="A608">
        <v>88.45507889200235</v>
      </c>
    </row>
    <row r="609" ht="12.75">
      <c r="A609">
        <v>74.83173501677811</v>
      </c>
    </row>
    <row r="610" ht="12.75">
      <c r="A610">
        <v>88.02277332288213</v>
      </c>
    </row>
    <row r="611" ht="12.75">
      <c r="A611">
        <v>106.68044322083006</v>
      </c>
    </row>
    <row r="612" ht="12.75">
      <c r="A612">
        <v>108.02622253104346</v>
      </c>
    </row>
    <row r="613" ht="12.75">
      <c r="A613">
        <v>112.06544766318984</v>
      </c>
    </row>
    <row r="614" ht="12.75">
      <c r="A614">
        <v>95.59825027972693</v>
      </c>
    </row>
    <row r="615" ht="12.75">
      <c r="A615">
        <v>87.40277078468353</v>
      </c>
    </row>
    <row r="616" ht="12.75">
      <c r="A616">
        <v>81.26777427387424</v>
      </c>
    </row>
    <row r="617" ht="12.75">
      <c r="A617">
        <v>95.12112935917685</v>
      </c>
    </row>
    <row r="618" ht="12.75">
      <c r="A618">
        <v>96.28203113388736</v>
      </c>
    </row>
    <row r="619" ht="12.75">
      <c r="A619">
        <v>109.71112967818044</v>
      </c>
    </row>
    <row r="620" ht="12.75">
      <c r="A620">
        <v>93.5736695988453</v>
      </c>
    </row>
    <row r="621" ht="12.75">
      <c r="A621">
        <v>110.27449343382614</v>
      </c>
    </row>
    <row r="622" ht="12.75">
      <c r="A622">
        <v>103.01351974485442</v>
      </c>
    </row>
    <row r="623" ht="12.75">
      <c r="A623">
        <v>108.97032350621885</v>
      </c>
    </row>
    <row r="624" ht="12.75">
      <c r="A624">
        <v>111.42802830145229</v>
      </c>
    </row>
    <row r="625" ht="12.75">
      <c r="A625">
        <v>106.22449078946374</v>
      </c>
    </row>
    <row r="626" ht="12.75">
      <c r="A626">
        <v>102.79806045000441</v>
      </c>
    </row>
    <row r="627" ht="12.75">
      <c r="A627">
        <v>98.24494807398878</v>
      </c>
    </row>
    <row r="628" ht="12.75">
      <c r="A628">
        <v>104.04047568736132</v>
      </c>
    </row>
    <row r="629" ht="12.75">
      <c r="A629">
        <v>94.59636228493764</v>
      </c>
    </row>
    <row r="630" ht="12.75">
      <c r="A630">
        <v>108.22738002170809</v>
      </c>
    </row>
    <row r="631" ht="12.75">
      <c r="A631">
        <v>99.01963292359142</v>
      </c>
    </row>
    <row r="632" ht="12.75">
      <c r="A632">
        <v>93.07367488654563</v>
      </c>
    </row>
    <row r="633" ht="12.75">
      <c r="A633">
        <v>91.57244019443169</v>
      </c>
    </row>
    <row r="634" ht="12.75">
      <c r="A634">
        <v>117.7259153133491</v>
      </c>
    </row>
    <row r="635" ht="12.75">
      <c r="A635">
        <v>104.04129423259292</v>
      </c>
    </row>
    <row r="636" ht="12.75">
      <c r="A636">
        <v>100.67561813921202</v>
      </c>
    </row>
    <row r="637" ht="12.75">
      <c r="A637">
        <v>110.42217263602652</v>
      </c>
    </row>
    <row r="638" ht="12.75">
      <c r="A638">
        <v>90.6135144556174</v>
      </c>
    </row>
    <row r="639" ht="12.75">
      <c r="A639">
        <v>100.53306621339289</v>
      </c>
    </row>
    <row r="640" ht="12.75">
      <c r="A640">
        <v>98.13530848769005</v>
      </c>
    </row>
    <row r="641" ht="12.75">
      <c r="A641">
        <v>105.11374764755601</v>
      </c>
    </row>
    <row r="642" ht="12.75">
      <c r="A642">
        <v>118.07129592634737</v>
      </c>
    </row>
    <row r="643" ht="12.75">
      <c r="A643">
        <v>95.83303633698961</v>
      </c>
    </row>
    <row r="644" ht="12.75">
      <c r="A644">
        <v>114.92517185397446</v>
      </c>
    </row>
    <row r="645" ht="12.75">
      <c r="A645">
        <v>106.05086825089529</v>
      </c>
    </row>
    <row r="646" ht="12.75">
      <c r="A646">
        <v>116.04862518433947</v>
      </c>
    </row>
    <row r="647" ht="12.75">
      <c r="A647">
        <v>120.22816261160187</v>
      </c>
    </row>
    <row r="648" ht="12.75">
      <c r="A648">
        <v>109.11657025426393</v>
      </c>
    </row>
    <row r="649" ht="12.75">
      <c r="A649">
        <v>119.89064912777394</v>
      </c>
    </row>
    <row r="650" ht="12.75">
      <c r="A650">
        <v>99.47229980534757</v>
      </c>
    </row>
    <row r="651" ht="12.75">
      <c r="A651">
        <v>100.17480488168076</v>
      </c>
    </row>
    <row r="652" ht="12.75">
      <c r="A652">
        <v>115.27196218376048</v>
      </c>
    </row>
    <row r="653" ht="12.75">
      <c r="A653">
        <v>93.27166051443783</v>
      </c>
    </row>
    <row r="654" ht="12.75">
      <c r="A654">
        <v>101.7146703612525</v>
      </c>
    </row>
    <row r="655" ht="12.75">
      <c r="A655">
        <v>88.92210442136275</v>
      </c>
    </row>
    <row r="656" ht="12.75">
      <c r="A656">
        <v>99.78922460286412</v>
      </c>
    </row>
    <row r="657" ht="12.75">
      <c r="A657">
        <v>114.06174305884633</v>
      </c>
    </row>
    <row r="658" ht="12.75">
      <c r="A658">
        <v>103.26667759509291</v>
      </c>
    </row>
    <row r="659" ht="12.75">
      <c r="A659">
        <v>100.78146058513084</v>
      </c>
    </row>
    <row r="660" ht="12.75">
      <c r="A660">
        <v>92.25976807792904</v>
      </c>
    </row>
    <row r="661" ht="12.75">
      <c r="A661">
        <v>80.78665157663636</v>
      </c>
    </row>
    <row r="662" ht="12.75">
      <c r="A662">
        <v>94.38803115481278</v>
      </c>
    </row>
    <row r="663" ht="12.75">
      <c r="A663">
        <v>83.52077454910614</v>
      </c>
    </row>
    <row r="664" ht="12.75">
      <c r="A664">
        <v>110.62580849975348</v>
      </c>
    </row>
    <row r="665" ht="12.75">
      <c r="A665">
        <v>99.90552623785334</v>
      </c>
    </row>
    <row r="666" ht="12.75">
      <c r="A666">
        <v>111.74687440652633</v>
      </c>
    </row>
    <row r="667" ht="12.75">
      <c r="A667">
        <v>111.26638835557969</v>
      </c>
    </row>
    <row r="668" ht="12.75">
      <c r="A668">
        <v>108.91441231942736</v>
      </c>
    </row>
    <row r="669" ht="12.75">
      <c r="A669">
        <v>106.087657311582</v>
      </c>
    </row>
    <row r="670" ht="12.75">
      <c r="A670">
        <v>107.80956952439738</v>
      </c>
    </row>
    <row r="671" ht="12.75">
      <c r="A671">
        <v>102.90083335130475</v>
      </c>
    </row>
    <row r="672" ht="12.75">
      <c r="A672">
        <v>99.2269749782281</v>
      </c>
    </row>
    <row r="673" ht="12.75">
      <c r="A673">
        <v>96.5820506986347</v>
      </c>
    </row>
    <row r="674" ht="12.75">
      <c r="A674">
        <v>93.39775058615487</v>
      </c>
    </row>
    <row r="675" ht="12.75">
      <c r="A675">
        <v>98.79569259064738</v>
      </c>
    </row>
    <row r="676" ht="12.75">
      <c r="A676">
        <v>118.67074388428591</v>
      </c>
    </row>
    <row r="677" ht="12.75">
      <c r="A677">
        <v>99.9866076905164</v>
      </c>
    </row>
    <row r="678" ht="12.75">
      <c r="A678">
        <v>115.15513758931775</v>
      </c>
    </row>
    <row r="679" ht="12.75">
      <c r="A679">
        <v>92.74414221872576</v>
      </c>
    </row>
    <row r="680" ht="12.75">
      <c r="A680">
        <v>117.33133103698492</v>
      </c>
    </row>
    <row r="681" ht="12.75">
      <c r="A681">
        <v>87.4751893003122</v>
      </c>
    </row>
    <row r="682" ht="12.75">
      <c r="A682">
        <v>104.01225861423882</v>
      </c>
    </row>
    <row r="683" ht="12.75">
      <c r="A683">
        <v>104.6483592086588</v>
      </c>
    </row>
    <row r="684" ht="12.75">
      <c r="A684">
        <v>89.2236701271031</v>
      </c>
    </row>
    <row r="685" ht="12.75">
      <c r="A685">
        <v>125.26030584704131</v>
      </c>
    </row>
    <row r="686" ht="12.75">
      <c r="A686">
        <v>105.9236526794848</v>
      </c>
    </row>
    <row r="687" ht="12.75">
      <c r="A687">
        <v>89.67218743928242</v>
      </c>
    </row>
    <row r="688" ht="12.75">
      <c r="A688">
        <v>85.41334207402542</v>
      </c>
    </row>
    <row r="689" ht="12.75">
      <c r="A689">
        <v>83.49694578791969</v>
      </c>
    </row>
    <row r="690" ht="12.75">
      <c r="A690">
        <v>95.56113152721082</v>
      </c>
    </row>
    <row r="691" ht="12.75">
      <c r="A691">
        <v>83.98179741343483</v>
      </c>
    </row>
    <row r="692" ht="12.75">
      <c r="A692">
        <v>87.29379058204358</v>
      </c>
    </row>
    <row r="693" ht="12.75">
      <c r="A693">
        <v>82.11351339705288</v>
      </c>
    </row>
    <row r="694" ht="12.75">
      <c r="A694">
        <v>92.97415342880413</v>
      </c>
    </row>
    <row r="695" ht="12.75">
      <c r="A695">
        <v>96.99527961638523</v>
      </c>
    </row>
    <row r="696" ht="12.75">
      <c r="A696">
        <v>110.64465777744772</v>
      </c>
    </row>
    <row r="697" ht="12.75">
      <c r="A697">
        <v>107.3687942858669</v>
      </c>
    </row>
    <row r="698" ht="12.75">
      <c r="A698">
        <v>98.50231233722297</v>
      </c>
    </row>
    <row r="699" ht="12.75">
      <c r="A699">
        <v>98.46362470634631</v>
      </c>
    </row>
    <row r="700" ht="12.75">
      <c r="A700">
        <v>90.9700363787124</v>
      </c>
    </row>
    <row r="701" ht="12.75">
      <c r="A701">
        <v>113.1726665131282</v>
      </c>
    </row>
    <row r="702" ht="12.75">
      <c r="A702">
        <v>110.12649590848014</v>
      </c>
    </row>
    <row r="703" ht="12.75">
      <c r="A703">
        <v>94.37728774864809</v>
      </c>
    </row>
    <row r="704" ht="12.75">
      <c r="A704">
        <v>116.85348252067342</v>
      </c>
    </row>
    <row r="705" ht="12.75">
      <c r="A705">
        <v>90.34143911558203</v>
      </c>
    </row>
    <row r="706" ht="12.75">
      <c r="A706">
        <v>108.04207047622185</v>
      </c>
    </row>
    <row r="707" ht="12.75">
      <c r="A707">
        <v>114.53586264688056</v>
      </c>
    </row>
    <row r="708" ht="12.75">
      <c r="A708">
        <v>103.45040689353482</v>
      </c>
    </row>
    <row r="709" ht="12.75">
      <c r="A709">
        <v>93.11348801711574</v>
      </c>
    </row>
    <row r="710" ht="12.75">
      <c r="A710">
        <v>97.94503082739539</v>
      </c>
    </row>
    <row r="711" ht="12.75">
      <c r="A711">
        <v>107.05231286701746</v>
      </c>
    </row>
    <row r="712" ht="12.75">
      <c r="A712">
        <v>81.48441591183655</v>
      </c>
    </row>
    <row r="713" ht="12.75">
      <c r="A713">
        <v>91.54076704144245</v>
      </c>
    </row>
    <row r="714" ht="12.75">
      <c r="A714">
        <v>103.45203261531424</v>
      </c>
    </row>
    <row r="715" ht="12.75">
      <c r="A715">
        <v>96.21225015289383</v>
      </c>
    </row>
    <row r="716" ht="12.75">
      <c r="A716">
        <v>88.02904883632436</v>
      </c>
    </row>
    <row r="717" ht="12.75">
      <c r="A717">
        <v>102.49935965257464</v>
      </c>
    </row>
    <row r="718" ht="12.75">
      <c r="A718">
        <v>107.53643689677119</v>
      </c>
    </row>
    <row r="719" ht="12.75">
      <c r="A719">
        <v>82.91082192736212</v>
      </c>
    </row>
    <row r="720" ht="12.75">
      <c r="A720">
        <v>95.6479200591275</v>
      </c>
    </row>
    <row r="721" ht="12.75">
      <c r="A721">
        <v>92.37793417705689</v>
      </c>
    </row>
    <row r="722" ht="12.75">
      <c r="A722">
        <v>104.0255372368847</v>
      </c>
    </row>
    <row r="723" ht="12.75">
      <c r="A723">
        <v>97.90438778290991</v>
      </c>
    </row>
    <row r="724" ht="12.75">
      <c r="A724">
        <v>94.91499238502001</v>
      </c>
    </row>
    <row r="725" ht="12.75">
      <c r="A725">
        <v>101.74650267581455</v>
      </c>
    </row>
    <row r="726" ht="12.75">
      <c r="A726">
        <v>90.34266693342943</v>
      </c>
    </row>
    <row r="727" ht="12.75">
      <c r="A727">
        <v>90.6407992966706</v>
      </c>
    </row>
    <row r="728" ht="12.75">
      <c r="A728">
        <v>95.99353941448499</v>
      </c>
    </row>
    <row r="729" ht="12.75">
      <c r="A729">
        <v>119.19397618621588</v>
      </c>
    </row>
    <row r="730" ht="12.75">
      <c r="A730">
        <v>81.65990291454364</v>
      </c>
    </row>
    <row r="731" ht="12.75">
      <c r="A731">
        <v>98.59276158531429</v>
      </c>
    </row>
    <row r="732" ht="12.75">
      <c r="A732">
        <v>103.71469468518626</v>
      </c>
    </row>
    <row r="733" ht="12.75">
      <c r="A733">
        <v>102.70431428361917</v>
      </c>
    </row>
    <row r="734" ht="12.75">
      <c r="A734">
        <v>115.60183591209352</v>
      </c>
    </row>
    <row r="735" ht="12.75">
      <c r="A735">
        <v>83.14337972260546</v>
      </c>
    </row>
    <row r="736" ht="12.75">
      <c r="A736">
        <v>102.85219812212745</v>
      </c>
    </row>
    <row r="737" ht="12.75">
      <c r="A737">
        <v>89.75270045775687</v>
      </c>
    </row>
    <row r="738" ht="12.75">
      <c r="A738">
        <v>103.9650558392168</v>
      </c>
    </row>
    <row r="739" ht="12.75">
      <c r="A739">
        <v>106.98282747180201</v>
      </c>
    </row>
    <row r="740" ht="12.75">
      <c r="A740">
        <v>91.47053131309804</v>
      </c>
    </row>
    <row r="741" ht="12.75">
      <c r="A741">
        <v>97.85352429171326</v>
      </c>
    </row>
    <row r="742" ht="12.75">
      <c r="A742">
        <v>94.6873231237987</v>
      </c>
    </row>
    <row r="743" ht="12.75">
      <c r="A743">
        <v>87.20757048431551</v>
      </c>
    </row>
    <row r="744" ht="12.75">
      <c r="A744">
        <v>103.97084249925683</v>
      </c>
    </row>
    <row r="745" ht="12.75">
      <c r="A745">
        <v>104.23045776187791</v>
      </c>
    </row>
    <row r="746" ht="12.75">
      <c r="A746">
        <v>98.66536199988332</v>
      </c>
    </row>
    <row r="747" ht="12.75">
      <c r="A747">
        <v>104.83928488392849</v>
      </c>
    </row>
    <row r="748" ht="12.75">
      <c r="A748">
        <v>103.48616140399827</v>
      </c>
    </row>
    <row r="749" ht="12.75">
      <c r="A749">
        <v>123.24832166777924</v>
      </c>
    </row>
    <row r="750" ht="12.75">
      <c r="A750">
        <v>91.36105088837212</v>
      </c>
    </row>
    <row r="751" ht="12.75">
      <c r="A751">
        <v>103.76885509467684</v>
      </c>
    </row>
    <row r="752" ht="12.75">
      <c r="A752">
        <v>78.80622686352581</v>
      </c>
    </row>
    <row r="753" ht="12.75">
      <c r="A753">
        <v>98.71010913921054</v>
      </c>
    </row>
    <row r="754" ht="12.75">
      <c r="A754">
        <v>109.83197878667852</v>
      </c>
    </row>
    <row r="755" ht="12.75">
      <c r="A755">
        <v>91.25166141311638</v>
      </c>
    </row>
    <row r="756" ht="12.75">
      <c r="A756">
        <v>96.48863422407885</v>
      </c>
    </row>
    <row r="757" ht="12.75">
      <c r="A757">
        <v>94.09183146781288</v>
      </c>
    </row>
    <row r="758" ht="12.75">
      <c r="A758">
        <v>96.34670757586719</v>
      </c>
    </row>
    <row r="759" ht="12.75">
      <c r="A759">
        <v>108.46252987685148</v>
      </c>
    </row>
    <row r="760" ht="12.75">
      <c r="A760">
        <v>98.74249851927743</v>
      </c>
    </row>
    <row r="761" ht="12.75">
      <c r="A761">
        <v>118.15415089367889</v>
      </c>
    </row>
    <row r="762" ht="12.75">
      <c r="A762">
        <v>95.59319121544831</v>
      </c>
    </row>
    <row r="763" ht="12.75">
      <c r="A763">
        <v>88.34261987212813</v>
      </c>
    </row>
    <row r="764" ht="12.75">
      <c r="A764">
        <v>106.39156496617943</v>
      </c>
    </row>
    <row r="765" ht="12.75">
      <c r="A765">
        <v>98.97580664764973</v>
      </c>
    </row>
    <row r="766" ht="12.75">
      <c r="A766">
        <v>98.33499941814807</v>
      </c>
    </row>
    <row r="767" ht="12.75">
      <c r="A767">
        <v>83.86479092005175</v>
      </c>
    </row>
    <row r="768" ht="12.75">
      <c r="A768">
        <v>91.82402916630963</v>
      </c>
    </row>
    <row r="769" ht="12.75">
      <c r="A769">
        <v>94.30635853059357</v>
      </c>
    </row>
    <row r="770" ht="12.75">
      <c r="A770">
        <v>92.12070633802796</v>
      </c>
    </row>
    <row r="771" ht="12.75">
      <c r="A771">
        <v>86.85279933852144</v>
      </c>
    </row>
    <row r="772" ht="12.75">
      <c r="A772">
        <v>98.81417807046091</v>
      </c>
    </row>
    <row r="773" ht="12.75">
      <c r="A773">
        <v>110.9725533548044</v>
      </c>
    </row>
    <row r="774" ht="12.75">
      <c r="A774">
        <v>93.41582679335261</v>
      </c>
    </row>
    <row r="775" ht="12.75">
      <c r="A775">
        <v>98.93811946094502</v>
      </c>
    </row>
    <row r="776" ht="12.75">
      <c r="A776">
        <v>99.27454155113082</v>
      </c>
    </row>
    <row r="777" ht="12.75">
      <c r="A777">
        <v>108.89849616214633</v>
      </c>
    </row>
    <row r="778" ht="12.75">
      <c r="A778">
        <v>97.55427779746242</v>
      </c>
    </row>
    <row r="779" ht="12.75">
      <c r="A779">
        <v>124.99073161743581</v>
      </c>
    </row>
    <row r="780" ht="12.75">
      <c r="A780">
        <v>76.16541804745793</v>
      </c>
    </row>
    <row r="781" ht="12.75">
      <c r="A781">
        <v>100.00726458893041</v>
      </c>
    </row>
    <row r="782" ht="12.75">
      <c r="A782">
        <v>92.75607933668653</v>
      </c>
    </row>
    <row r="783" ht="12.75">
      <c r="A783">
        <v>98.760233665962</v>
      </c>
    </row>
    <row r="784" ht="12.75">
      <c r="A784">
        <v>113.21832314715721</v>
      </c>
    </row>
    <row r="785" ht="12.75">
      <c r="A785">
        <v>103.60998910764465</v>
      </c>
    </row>
    <row r="786" ht="12.75">
      <c r="A786">
        <v>96.89990772822057</v>
      </c>
    </row>
    <row r="787" ht="12.75">
      <c r="A787">
        <v>87.4567265578662</v>
      </c>
    </row>
    <row r="788" ht="12.75">
      <c r="A788">
        <v>95.80047642666614</v>
      </c>
    </row>
    <row r="789" ht="12.75">
      <c r="A789">
        <v>92.26802174234763</v>
      </c>
    </row>
    <row r="790" ht="12.75">
      <c r="A790">
        <v>112.0370032163919</v>
      </c>
    </row>
    <row r="791" ht="12.75">
      <c r="A791">
        <v>94.50139966938877</v>
      </c>
    </row>
    <row r="792" ht="12.75">
      <c r="A792">
        <v>95.72767137578921</v>
      </c>
    </row>
    <row r="793" ht="12.75">
      <c r="A793">
        <v>100.3370359991095</v>
      </c>
    </row>
    <row r="794" ht="12.75">
      <c r="A794">
        <v>94.2315298540052</v>
      </c>
    </row>
    <row r="795" ht="12.75">
      <c r="A795">
        <v>111.0412429421558</v>
      </c>
    </row>
    <row r="796" ht="12.75">
      <c r="A796">
        <v>100.90813045972027</v>
      </c>
    </row>
    <row r="797" ht="12.75">
      <c r="A797">
        <v>99.98584598870366</v>
      </c>
    </row>
    <row r="798" ht="12.75">
      <c r="A798">
        <v>99.19551783023053</v>
      </c>
    </row>
    <row r="799" ht="12.75">
      <c r="A799">
        <v>88.6291107031866</v>
      </c>
    </row>
    <row r="800" ht="12.75">
      <c r="A800">
        <v>100.79987785284175</v>
      </c>
    </row>
    <row r="801" ht="12.75">
      <c r="A801">
        <v>98.2340796123026</v>
      </c>
    </row>
    <row r="802" ht="12.75">
      <c r="A802">
        <v>88.28964180574985</v>
      </c>
    </row>
    <row r="803" ht="12.75">
      <c r="A803">
        <v>93.07367488654563</v>
      </c>
    </row>
    <row r="804" ht="12.75">
      <c r="A804">
        <v>106.19295406067977</v>
      </c>
    </row>
    <row r="805" ht="12.75">
      <c r="A805">
        <v>110.52010247803992</v>
      </c>
    </row>
    <row r="806" ht="12.75">
      <c r="A806">
        <v>106.90979504724964</v>
      </c>
    </row>
    <row r="807" ht="12.75">
      <c r="A807">
        <v>104.93755578645505</v>
      </c>
    </row>
    <row r="808" ht="12.75">
      <c r="A808">
        <v>90.02561708039138</v>
      </c>
    </row>
    <row r="809" ht="12.75">
      <c r="A809">
        <v>111.06659510696772</v>
      </c>
    </row>
    <row r="810" ht="12.75">
      <c r="A810">
        <v>87.03401615784969</v>
      </c>
    </row>
    <row r="811" ht="12.75">
      <c r="A811">
        <v>106.6594338932191</v>
      </c>
    </row>
    <row r="812" ht="12.75">
      <c r="A812">
        <v>85.21088855341077</v>
      </c>
    </row>
    <row r="813" ht="12.75">
      <c r="A813">
        <v>111.18307864089729</v>
      </c>
    </row>
    <row r="814" ht="12.75">
      <c r="A814">
        <v>114.8096660268493</v>
      </c>
    </row>
    <row r="815" ht="12.75">
      <c r="A815">
        <v>102.58311274592415</v>
      </c>
    </row>
    <row r="816" ht="12.75">
      <c r="A816">
        <v>108.8180968305096</v>
      </c>
    </row>
    <row r="817" ht="12.75">
      <c r="A817">
        <v>103.06239371639094</v>
      </c>
    </row>
    <row r="818" ht="12.75">
      <c r="A818">
        <v>85.07946656900458</v>
      </c>
    </row>
    <row r="819" ht="12.75">
      <c r="A819">
        <v>82.9469743417576</v>
      </c>
    </row>
    <row r="820" ht="12.75">
      <c r="A820">
        <v>109.30951955524506</v>
      </c>
    </row>
    <row r="821" ht="12.75">
      <c r="A821">
        <v>110.87528289644979</v>
      </c>
    </row>
    <row r="822" ht="12.75">
      <c r="A822">
        <v>102.70035798166646</v>
      </c>
    </row>
    <row r="823" ht="12.75">
      <c r="A823">
        <v>95.61005097348243</v>
      </c>
    </row>
    <row r="824" ht="12.75">
      <c r="A824">
        <v>91.25391241250327</v>
      </c>
    </row>
    <row r="825" ht="12.75">
      <c r="A825">
        <v>94.44257809955161</v>
      </c>
    </row>
    <row r="826" ht="12.75">
      <c r="A826">
        <v>88.43868525000289</v>
      </c>
    </row>
    <row r="827" ht="12.75">
      <c r="A827">
        <v>92.38509644783335</v>
      </c>
    </row>
    <row r="828" ht="12.75">
      <c r="A828">
        <v>103.59120804205304</v>
      </c>
    </row>
    <row r="829" ht="12.75">
      <c r="A829">
        <v>90.41315277281683</v>
      </c>
    </row>
    <row r="830" ht="12.75">
      <c r="A830">
        <v>118.50285116233863</v>
      </c>
    </row>
    <row r="831" ht="12.75">
      <c r="A831">
        <v>106.5595031628618</v>
      </c>
    </row>
    <row r="832" ht="12.75">
      <c r="A832">
        <v>97.7994775690604</v>
      </c>
    </row>
    <row r="833" ht="12.75">
      <c r="A833">
        <v>96.48049424649798</v>
      </c>
    </row>
    <row r="834" ht="12.75">
      <c r="A834">
        <v>94.73834577656817</v>
      </c>
    </row>
    <row r="835" ht="12.75">
      <c r="A835">
        <v>104.41439169662772</v>
      </c>
    </row>
    <row r="836" ht="12.75">
      <c r="A836">
        <v>112.56007635674905</v>
      </c>
    </row>
    <row r="837" ht="12.75">
      <c r="A837">
        <v>83.81681507453322</v>
      </c>
    </row>
    <row r="838" ht="12.75">
      <c r="A838">
        <v>82.85456968005747</v>
      </c>
    </row>
    <row r="839" ht="12.75">
      <c r="A839">
        <v>95.01139882340794</v>
      </c>
    </row>
    <row r="840" ht="12.75">
      <c r="A840">
        <v>98.16409399500117</v>
      </c>
    </row>
    <row r="841" ht="12.75">
      <c r="A841">
        <v>116.14926077309065</v>
      </c>
    </row>
    <row r="842" ht="12.75">
      <c r="A842">
        <v>97.5495484250132</v>
      </c>
    </row>
    <row r="843" ht="12.75">
      <c r="A843">
        <v>101.85380031325622</v>
      </c>
    </row>
    <row r="844" ht="12.75">
      <c r="A844">
        <v>91.13667854544474</v>
      </c>
    </row>
    <row r="845" ht="12.75">
      <c r="A845">
        <v>92.8926513348415</v>
      </c>
    </row>
    <row r="846" ht="12.75">
      <c r="A846">
        <v>87.08701696159551</v>
      </c>
    </row>
    <row r="847" ht="12.75">
      <c r="A847">
        <v>113.02294094784884</v>
      </c>
    </row>
    <row r="848" ht="12.75">
      <c r="A848">
        <v>101.77913079824066</v>
      </c>
    </row>
    <row r="849" ht="12.75">
      <c r="A849">
        <v>87.91868165426422</v>
      </c>
    </row>
    <row r="850" ht="12.75">
      <c r="A850">
        <v>119.68483047676273</v>
      </c>
    </row>
    <row r="851" ht="12.75">
      <c r="A851">
        <v>83.52668626466766</v>
      </c>
    </row>
    <row r="852" ht="12.75">
      <c r="A852">
        <v>116.38773028389551</v>
      </c>
    </row>
    <row r="853" ht="12.75">
      <c r="A853">
        <v>85.54944795614574</v>
      </c>
    </row>
    <row r="854" ht="12.75">
      <c r="A854">
        <v>89.8811665843823</v>
      </c>
    </row>
    <row r="855" ht="12.75">
      <c r="A855">
        <v>93.58683453465346</v>
      </c>
    </row>
    <row r="856" ht="12.75">
      <c r="A856">
        <v>93.02497144526569</v>
      </c>
    </row>
    <row r="857" ht="12.75">
      <c r="A857">
        <v>111.30688360717613</v>
      </c>
    </row>
    <row r="858" ht="12.75">
      <c r="A858">
        <v>96.68243617634289</v>
      </c>
    </row>
    <row r="859" ht="12.75">
      <c r="A859">
        <v>112.87960458284942</v>
      </c>
    </row>
    <row r="860" ht="12.75">
      <c r="A860">
        <v>91.03081336215837</v>
      </c>
    </row>
    <row r="861" ht="12.75">
      <c r="A861">
        <v>95.19422999583185</v>
      </c>
    </row>
    <row r="862" ht="12.75">
      <c r="A862">
        <v>103.5822381505568</v>
      </c>
    </row>
    <row r="863" ht="12.75">
      <c r="A863">
        <v>81.66813384159468</v>
      </c>
    </row>
    <row r="864" ht="12.75">
      <c r="A864">
        <v>105.43464011570904</v>
      </c>
    </row>
    <row r="865" ht="12.75">
      <c r="A865">
        <v>107.13198460289277</v>
      </c>
    </row>
    <row r="866" ht="12.75">
      <c r="A866">
        <v>117.66002242220566</v>
      </c>
    </row>
    <row r="867" ht="12.75">
      <c r="A867">
        <v>124.33480403851718</v>
      </c>
    </row>
    <row r="868" ht="12.75">
      <c r="A868">
        <v>95.72683009319007</v>
      </c>
    </row>
    <row r="869" ht="12.75">
      <c r="A869">
        <v>100.89968352767755</v>
      </c>
    </row>
    <row r="870" ht="12.75">
      <c r="A870">
        <v>89.45190782251302</v>
      </c>
    </row>
    <row r="871" ht="12.75">
      <c r="A871">
        <v>99.67291159919114</v>
      </c>
    </row>
    <row r="872" ht="12.75">
      <c r="A872">
        <v>78.09718479402363</v>
      </c>
    </row>
    <row r="873" ht="12.75">
      <c r="A873">
        <v>86.45776031480636</v>
      </c>
    </row>
    <row r="874" ht="12.75">
      <c r="A874">
        <v>99.40716861601686</v>
      </c>
    </row>
    <row r="875" ht="12.75">
      <c r="A875">
        <v>93.44240677601192</v>
      </c>
    </row>
    <row r="876" ht="12.75">
      <c r="A876">
        <v>93.64872564910911</v>
      </c>
    </row>
    <row r="877" ht="12.75">
      <c r="A877">
        <v>90.15312823757995</v>
      </c>
    </row>
    <row r="878" ht="12.75">
      <c r="A878">
        <v>95.71678017673548</v>
      </c>
    </row>
    <row r="879" ht="12.75">
      <c r="A879">
        <v>108.96118308446603</v>
      </c>
    </row>
    <row r="880" ht="12.75">
      <c r="A880">
        <v>84.2703346075723</v>
      </c>
    </row>
    <row r="881" ht="12.75">
      <c r="A881">
        <v>106.86229668644955</v>
      </c>
    </row>
    <row r="882" ht="12.75">
      <c r="A882">
        <v>98.79491952015087</v>
      </c>
    </row>
    <row r="883" ht="12.75">
      <c r="A883">
        <v>95.30641616729554</v>
      </c>
    </row>
    <row r="884" ht="12.75">
      <c r="A884">
        <v>96.69779526811908</v>
      </c>
    </row>
    <row r="885" ht="12.75">
      <c r="A885">
        <v>88.98406374792103</v>
      </c>
    </row>
    <row r="886" ht="12.75">
      <c r="A886">
        <v>116.54802872508299</v>
      </c>
    </row>
    <row r="887" ht="12.75">
      <c r="A887">
        <v>85.97927515220363</v>
      </c>
    </row>
    <row r="888" ht="12.75">
      <c r="A888">
        <v>106.5974859353446</v>
      </c>
    </row>
    <row r="889" ht="12.75">
      <c r="A889">
        <v>106.53201368550071</v>
      </c>
    </row>
    <row r="890" ht="12.75">
      <c r="A890">
        <v>109.03341970115434</v>
      </c>
    </row>
    <row r="891" ht="12.75">
      <c r="A891">
        <v>107.08078005118296</v>
      </c>
    </row>
    <row r="892" ht="12.75">
      <c r="A892">
        <v>109.75658167590154</v>
      </c>
    </row>
    <row r="893" ht="12.75">
      <c r="A893">
        <v>91.33881374291377</v>
      </c>
    </row>
    <row r="894" ht="12.75">
      <c r="A894">
        <v>119.06055331346579</v>
      </c>
    </row>
    <row r="895" ht="12.75">
      <c r="A895">
        <v>107.8261791713885</v>
      </c>
    </row>
    <row r="896" ht="12.75">
      <c r="A896">
        <v>94.78046674994403</v>
      </c>
    </row>
    <row r="897" ht="12.75">
      <c r="A897">
        <v>92.11340764304623</v>
      </c>
    </row>
    <row r="898" ht="12.75">
      <c r="A898">
        <v>102.48199967245455</v>
      </c>
    </row>
    <row r="899" ht="12.75">
      <c r="A899">
        <v>121.91954990848899</v>
      </c>
    </row>
    <row r="900" ht="12.75">
      <c r="A900">
        <v>119.21816874528304</v>
      </c>
    </row>
    <row r="901" ht="12.75">
      <c r="A901">
        <v>107.8376160672633</v>
      </c>
    </row>
    <row r="902" ht="12.75">
      <c r="A902">
        <v>111.2996303869295</v>
      </c>
    </row>
    <row r="903" ht="12.75">
      <c r="A903">
        <v>83.52077454910614</v>
      </c>
    </row>
    <row r="904" ht="12.75">
      <c r="A904">
        <v>104.99553607369307</v>
      </c>
    </row>
    <row r="905" ht="12.75">
      <c r="A905">
        <v>92.49807842716109</v>
      </c>
    </row>
    <row r="906" ht="12.75">
      <c r="A906">
        <v>106.85938630340388</v>
      </c>
    </row>
    <row r="907" ht="12.75">
      <c r="A907">
        <v>106.25980192126008</v>
      </c>
    </row>
    <row r="908" ht="12.75">
      <c r="A908">
        <v>105.98851102040499</v>
      </c>
    </row>
    <row r="909" ht="12.75">
      <c r="A909">
        <v>102.45281626121141</v>
      </c>
    </row>
    <row r="910" ht="12.75">
      <c r="A910">
        <v>78.68180798832327</v>
      </c>
    </row>
    <row r="911" ht="12.75">
      <c r="A911">
        <v>98.7771843734663</v>
      </c>
    </row>
    <row r="912" ht="12.75">
      <c r="A912">
        <v>90.70817011670442</v>
      </c>
    </row>
    <row r="913" ht="12.75">
      <c r="A913">
        <v>85.95881152141374</v>
      </c>
    </row>
    <row r="914" ht="12.75">
      <c r="A914">
        <v>88.71485331619624</v>
      </c>
    </row>
    <row r="915" ht="12.75">
      <c r="A915">
        <v>91.82402916630963</v>
      </c>
    </row>
    <row r="916" ht="12.75">
      <c r="A916">
        <v>94.06995812023524</v>
      </c>
    </row>
    <row r="917" ht="12.75">
      <c r="A917">
        <v>106.08672507951269</v>
      </c>
    </row>
    <row r="918" ht="12.75">
      <c r="A918">
        <v>91.23931502253981</v>
      </c>
    </row>
    <row r="919" ht="12.75">
      <c r="A919">
        <v>98.59894614928635</v>
      </c>
    </row>
    <row r="920" ht="12.75">
      <c r="A920">
        <v>121.66480044252239</v>
      </c>
    </row>
    <row r="921" ht="12.75">
      <c r="A921">
        <v>94.66616600329871</v>
      </c>
    </row>
    <row r="922" ht="12.75">
      <c r="A922">
        <v>101.04341779660899</v>
      </c>
    </row>
    <row r="923" ht="12.75">
      <c r="A923">
        <v>109.12700670596678</v>
      </c>
    </row>
    <row r="924" ht="12.75">
      <c r="A924">
        <v>108.00407633505529</v>
      </c>
    </row>
    <row r="925" ht="12.75">
      <c r="A925">
        <v>99.06420953266206</v>
      </c>
    </row>
    <row r="926" ht="12.75">
      <c r="A926">
        <v>92.6742930256296</v>
      </c>
    </row>
    <row r="927" ht="12.75">
      <c r="A927">
        <v>98.40631517145084</v>
      </c>
    </row>
    <row r="928" ht="12.75">
      <c r="A928">
        <v>87.98980413994286</v>
      </c>
    </row>
    <row r="929" ht="12.75">
      <c r="A929">
        <v>92.07052496785764</v>
      </c>
    </row>
    <row r="930" ht="12.75">
      <c r="A930">
        <v>121.01642166962847</v>
      </c>
    </row>
    <row r="931" ht="12.75">
      <c r="A931">
        <v>102.0776383280463</v>
      </c>
    </row>
    <row r="932" ht="12.75">
      <c r="A932">
        <v>93.68985754699679</v>
      </c>
    </row>
    <row r="933" ht="12.75">
      <c r="A933">
        <v>104.74574335385114</v>
      </c>
    </row>
    <row r="934" ht="12.75">
      <c r="A934">
        <v>108.67678409122163</v>
      </c>
    </row>
    <row r="935" ht="12.75">
      <c r="A935">
        <v>99.49451421343838</v>
      </c>
    </row>
    <row r="936" ht="12.75">
      <c r="A936">
        <v>93.57555680035148</v>
      </c>
    </row>
    <row r="937" ht="12.75">
      <c r="A937">
        <v>91.8325784165063</v>
      </c>
    </row>
    <row r="938" ht="12.75">
      <c r="A938">
        <v>116.74989107414149</v>
      </c>
    </row>
    <row r="939" ht="12.75">
      <c r="A939">
        <v>87.43824107805267</v>
      </c>
    </row>
    <row r="940" ht="12.75">
      <c r="A940">
        <v>100.9511609277979</v>
      </c>
    </row>
    <row r="941" ht="12.75">
      <c r="A941">
        <v>113.13992470386438</v>
      </c>
    </row>
    <row r="942" ht="12.75">
      <c r="A942">
        <v>94.89148194697918</v>
      </c>
    </row>
    <row r="943" ht="12.75">
      <c r="A943">
        <v>102.13708517549094</v>
      </c>
    </row>
    <row r="944" ht="12.75">
      <c r="A944">
        <v>110.85045369109139</v>
      </c>
    </row>
    <row r="945" ht="12.75">
      <c r="A945">
        <v>100.96422354545211</v>
      </c>
    </row>
    <row r="946" ht="12.75">
      <c r="A946">
        <v>114.14859980286565</v>
      </c>
    </row>
    <row r="947" ht="12.75">
      <c r="A947">
        <v>92.34310052997898</v>
      </c>
    </row>
    <row r="948" ht="12.75">
      <c r="A948">
        <v>97.13504621468019</v>
      </c>
    </row>
    <row r="949" ht="12.75">
      <c r="A949">
        <v>115.91693035152275</v>
      </c>
    </row>
    <row r="950" ht="12.75">
      <c r="A950">
        <v>110.54008862411138</v>
      </c>
    </row>
    <row r="951" ht="12.75">
      <c r="A951">
        <v>104.20537844547653</v>
      </c>
    </row>
    <row r="952" ht="12.75">
      <c r="A952">
        <v>94.14458216051571</v>
      </c>
    </row>
    <row r="953" ht="12.75">
      <c r="A953">
        <v>109.50840330915526</v>
      </c>
    </row>
    <row r="954" ht="12.75">
      <c r="A954">
        <v>112.98374172620242</v>
      </c>
    </row>
    <row r="955" ht="12.75">
      <c r="A955">
        <v>93.30136688513448</v>
      </c>
    </row>
    <row r="956" ht="12.75">
      <c r="A956">
        <v>107.43116288504098</v>
      </c>
    </row>
    <row r="957" ht="12.75">
      <c r="A957">
        <v>91.24045189091703</v>
      </c>
    </row>
    <row r="958" ht="12.75">
      <c r="A958">
        <v>99.26533291727537</v>
      </c>
    </row>
    <row r="959" ht="12.75">
      <c r="A959">
        <v>86.8419081394677</v>
      </c>
    </row>
    <row r="960" ht="12.75">
      <c r="A960">
        <v>87.13442437292542</v>
      </c>
    </row>
    <row r="961" ht="12.75">
      <c r="A961">
        <v>89.93589542806149</v>
      </c>
    </row>
    <row r="962" ht="12.75">
      <c r="A962">
        <v>90.37311226857128</v>
      </c>
    </row>
    <row r="963" ht="12.75">
      <c r="A963">
        <v>111.27070845541311</v>
      </c>
    </row>
    <row r="964" ht="12.75">
      <c r="A964">
        <v>91.37660324777244</v>
      </c>
    </row>
    <row r="965" ht="12.75">
      <c r="A965">
        <v>100.65797394199762</v>
      </c>
    </row>
    <row r="966" ht="12.75">
      <c r="A966">
        <v>95.47824245382799</v>
      </c>
    </row>
    <row r="967" ht="12.75">
      <c r="A967">
        <v>113.80526555294637</v>
      </c>
    </row>
    <row r="968" ht="12.75">
      <c r="A968">
        <v>101.37092683871742</v>
      </c>
    </row>
    <row r="969" ht="12.75">
      <c r="A969">
        <v>107.70414771977812</v>
      </c>
    </row>
    <row r="970" ht="12.75">
      <c r="A970">
        <v>85.516751621617</v>
      </c>
    </row>
    <row r="971" ht="12.75">
      <c r="A971">
        <v>103.02233047477785</v>
      </c>
    </row>
    <row r="972" ht="12.75">
      <c r="A972">
        <v>91.35661710170098</v>
      </c>
    </row>
    <row r="973" ht="12.75">
      <c r="A973">
        <v>110.72453414963093</v>
      </c>
    </row>
    <row r="974" ht="12.75">
      <c r="A974">
        <v>89.17294306011172</v>
      </c>
    </row>
    <row r="975" ht="12.75">
      <c r="A975">
        <v>103.65820369552239</v>
      </c>
    </row>
    <row r="976" ht="12.75">
      <c r="A976">
        <v>85.80124156433158</v>
      </c>
    </row>
    <row r="977" ht="12.75">
      <c r="A977">
        <v>99.50600795273203</v>
      </c>
    </row>
    <row r="978" ht="12.75">
      <c r="A978">
        <v>79.89461917313747</v>
      </c>
    </row>
    <row r="979" ht="12.75">
      <c r="A979">
        <v>81.34235283941962</v>
      </c>
    </row>
    <row r="980" ht="12.75">
      <c r="A980">
        <v>116.82819856796414</v>
      </c>
    </row>
    <row r="981" ht="12.75">
      <c r="A981">
        <v>94.12823399325134</v>
      </c>
    </row>
    <row r="982" ht="12.75">
      <c r="A982">
        <v>105.32061221747426</v>
      </c>
    </row>
    <row r="983" ht="12.75">
      <c r="A983">
        <v>105.34441824129317</v>
      </c>
    </row>
    <row r="984" ht="12.75">
      <c r="A984">
        <v>119.93512341869064</v>
      </c>
    </row>
    <row r="985" ht="12.75">
      <c r="A985">
        <v>101.08880158222746</v>
      </c>
    </row>
    <row r="986" ht="12.75">
      <c r="A986">
        <v>101.02265858004102</v>
      </c>
    </row>
    <row r="987" ht="12.75">
      <c r="A987">
        <v>97.13822944613639</v>
      </c>
    </row>
    <row r="988" ht="12.75">
      <c r="A988">
        <v>82.88772076193709</v>
      </c>
    </row>
    <row r="989" ht="12.75">
      <c r="A989">
        <v>110.34609340422321</v>
      </c>
    </row>
    <row r="990" ht="12.75">
      <c r="A990">
        <v>100.48557922127657</v>
      </c>
    </row>
    <row r="991" ht="12.75">
      <c r="A991">
        <v>100.28805970941903</v>
      </c>
    </row>
    <row r="992" ht="12.75">
      <c r="A992">
        <v>92.78488758136518</v>
      </c>
    </row>
    <row r="993" ht="12.75">
      <c r="A993">
        <v>96.13901309203357</v>
      </c>
    </row>
    <row r="994" ht="12.75">
      <c r="A994">
        <v>99.75402715790551</v>
      </c>
    </row>
    <row r="995" ht="12.75">
      <c r="A995">
        <v>86.81460056104697</v>
      </c>
    </row>
    <row r="996" ht="12.75">
      <c r="A996">
        <v>94.17814251501113</v>
      </c>
    </row>
    <row r="997" ht="12.75">
      <c r="A997">
        <v>78.08045009151101</v>
      </c>
    </row>
    <row r="998" ht="12.75">
      <c r="A998">
        <v>101.95350366993807</v>
      </c>
    </row>
    <row r="999" ht="12.75">
      <c r="A999">
        <v>89.8132955422625</v>
      </c>
    </row>
    <row r="1000" ht="12.75">
      <c r="A1000">
        <v>98.45045977053815</v>
      </c>
    </row>
    <row r="1001" ht="12.75">
      <c r="A1001">
        <v>102.54200358540402</v>
      </c>
    </row>
    <row r="1002" ht="12.75">
      <c r="A1002">
        <v>97.37494817964034</v>
      </c>
    </row>
    <row r="1003" ht="12.75">
      <c r="A1003">
        <v>104.83067879031296</v>
      </c>
    </row>
    <row r="1004" ht="12.75">
      <c r="A1004">
        <v>105.7531110542186</v>
      </c>
    </row>
    <row r="1005" ht="12.75">
      <c r="A1005">
        <v>103.34343894792255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INE/CTC/UFSC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Menezes Reis</dc:creator>
  <cp:keywords/>
  <dc:description/>
  <cp:lastModifiedBy>Marcelo Menezes Reis</cp:lastModifiedBy>
  <dcterms:created xsi:type="dcterms:W3CDTF">2004-09-28T22:49:18Z</dcterms:created>
  <dcterms:modified xsi:type="dcterms:W3CDTF">2010-04-20T15:42:47Z</dcterms:modified>
  <cp:category/>
  <cp:version/>
  <cp:contentType/>
  <cp:contentStatus/>
</cp:coreProperties>
</file>