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1175" windowHeight="481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AC11" i="1" l="1"/>
  <c r="Z9" i="1"/>
  <c r="AC10" i="1"/>
  <c r="AC9" i="1"/>
  <c r="AB3" i="1"/>
  <c r="Z12" i="1"/>
  <c r="Z11" i="1"/>
  <c r="Z10" i="1"/>
  <c r="Z8" i="1"/>
  <c r="Z7" i="1"/>
  <c r="Z6" i="1"/>
  <c r="Z4" i="1"/>
  <c r="Z3" i="1"/>
  <c r="M14" i="1"/>
  <c r="M13" i="1"/>
  <c r="M12" i="1"/>
  <c r="M11" i="1"/>
  <c r="W4" i="1"/>
  <c r="W3" i="1"/>
  <c r="V4" i="1"/>
  <c r="V3" i="1"/>
  <c r="U2" i="1"/>
  <c r="S9" i="1"/>
  <c r="S7" i="1"/>
  <c r="T4" i="1"/>
  <c r="T3" i="1"/>
  <c r="S4" i="1"/>
  <c r="S3" i="1"/>
  <c r="S2" i="1"/>
  <c r="Q7" i="1"/>
  <c r="Q6" i="1"/>
  <c r="Q5" i="1"/>
  <c r="Q3" i="1"/>
  <c r="Q2" i="1"/>
  <c r="O3" i="1"/>
  <c r="O2" i="1"/>
  <c r="M4" i="1"/>
  <c r="M3" i="1"/>
  <c r="M2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4" i="1"/>
  <c r="K5" i="1"/>
  <c r="K6" i="1"/>
  <c r="K7" i="1"/>
  <c r="K8" i="1"/>
  <c r="K9" i="1"/>
  <c r="K10" i="1"/>
  <c r="K11" i="1"/>
  <c r="K12" i="1"/>
  <c r="K13" i="1"/>
  <c r="K3" i="1"/>
  <c r="K2" i="1"/>
</calcChain>
</file>

<file path=xl/sharedStrings.xml><?xml version="1.0" encoding="utf-8"?>
<sst xmlns="http://schemas.openxmlformats.org/spreadsheetml/2006/main" count="1318" uniqueCount="71">
  <si>
    <t>Modelo</t>
  </si>
  <si>
    <t>Opcionais</t>
  </si>
  <si>
    <t>Design</t>
  </si>
  <si>
    <t>Concessionária</t>
  </si>
  <si>
    <t>Geral</t>
  </si>
  <si>
    <t>Renda</t>
  </si>
  <si>
    <t>Pessoas</t>
  </si>
  <si>
    <t>Quilometragem</t>
  </si>
  <si>
    <t>Remodelação</t>
  </si>
  <si>
    <t>Idade</t>
  </si>
  <si>
    <t>Deltaforce3</t>
  </si>
  <si>
    <t>Ar_e_direção</t>
  </si>
  <si>
    <t>Atualizados</t>
  </si>
  <si>
    <t>Não causou impressão</t>
  </si>
  <si>
    <t>Muito insatisfeito</t>
  </si>
  <si>
    <t>SpaceShuttle</t>
  </si>
  <si>
    <t>AD_Trio_Elétrico</t>
  </si>
  <si>
    <t>Satisfatória</t>
  </si>
  <si>
    <t>Satisfeito</t>
  </si>
  <si>
    <t>Valentiniana</t>
  </si>
  <si>
    <t>Ultrapassados</t>
  </si>
  <si>
    <t>Chiconaultla</t>
  </si>
  <si>
    <t>Insatisfatória</t>
  </si>
  <si>
    <t>Insatisfeito</t>
  </si>
  <si>
    <t>Inexistentes</t>
  </si>
  <si>
    <t>Bastante satisfatória</t>
  </si>
  <si>
    <t>Muito insatisfatória</t>
  </si>
  <si>
    <t>Bastante satisfeito</t>
  </si>
  <si>
    <t>ADT_Freios_ABS</t>
  </si>
  <si>
    <t>LuxuriousCar</t>
  </si>
  <si>
    <t>Adiante dos outros</t>
  </si>
  <si>
    <t xml:space="preserve"> </t>
  </si>
  <si>
    <t>Opinião geral</t>
  </si>
  <si>
    <t>BOA</t>
  </si>
  <si>
    <t>RUIM</t>
  </si>
  <si>
    <t>TOTAL</t>
  </si>
  <si>
    <t>p</t>
  </si>
  <si>
    <t>1-p</t>
  </si>
  <si>
    <t>n</t>
  </si>
  <si>
    <t>nxp</t>
  </si>
  <si>
    <t>nx(1-p)</t>
  </si>
  <si>
    <t>1-alfa</t>
  </si>
  <si>
    <t>alfa</t>
  </si>
  <si>
    <t>alfa/2</t>
  </si>
  <si>
    <t>Zcritico</t>
  </si>
  <si>
    <t>e0</t>
  </si>
  <si>
    <t>LI</t>
  </si>
  <si>
    <t>LS</t>
  </si>
  <si>
    <t>novo e0</t>
  </si>
  <si>
    <t>novo n</t>
  </si>
  <si>
    <t>N</t>
  </si>
  <si>
    <t>e0corrigido</t>
  </si>
  <si>
    <t>H0</t>
  </si>
  <si>
    <t>PI</t>
  </si>
  <si>
    <t>H1</t>
  </si>
  <si>
    <t>&lt;0,5</t>
  </si>
  <si>
    <t>nxpi0</t>
  </si>
  <si>
    <t>nx1-pi0</t>
  </si>
  <si>
    <t>Zcrítico</t>
  </si>
  <si>
    <t>Z</t>
  </si>
  <si>
    <t>Rejeitar H0</t>
  </si>
  <si>
    <t>RENDA</t>
  </si>
  <si>
    <t>Média</t>
  </si>
  <si>
    <t>S</t>
  </si>
  <si>
    <t>tcrítico</t>
  </si>
  <si>
    <t>gl</t>
  </si>
  <si>
    <t>tcritico</t>
  </si>
  <si>
    <t xml:space="preserve">mu </t>
  </si>
  <si>
    <t>&gt;30</t>
  </si>
  <si>
    <t>t</t>
  </si>
  <si>
    <t>ACEITAR H0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</si>
</sst>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R$-416]&quot; &quot;#,##0.00;[Red]&quot;-&quot;[$R$-416]&quot; &quot;#,##0.00"/>
  </numFmts>
  <fonts count="3">
    <font>
      <sz val="11"/>
      <color theme="1"/>
      <name val="Arial1"/>
    </font>
    <font>
      <b/>
      <i/>
      <sz val="16"/>
      <color theme="1"/>
      <name val="Arial1"/>
    </font>
    <font>
      <b/>
      <i/>
      <u/>
      <sz val="11"/>
      <color theme="1"/>
      <name val="Arial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1"/>
  <sheetViews>
    <sheetView tabSelected="1" topLeftCell="Y1" zoomScale="110" zoomScaleNormal="110" workbookViewId="0">
      <selection activeCell="AF6" sqref="AF6"/>
    </sheetView>
  </sheetViews>
  <sheetFormatPr defaultRowHeight="14.25"/>
  <cols>
    <col min="1" max="1" width="11.75" customWidth="1"/>
    <col min="2" max="2" width="14.875" customWidth="1"/>
    <col min="3" max="3" width="15.75" customWidth="1"/>
    <col min="4" max="4" width="18.875" customWidth="1"/>
    <col min="5" max="5" width="15.625" customWidth="1"/>
    <col min="6" max="6" width="6.375" customWidth="1"/>
    <col min="7" max="7" width="8.125" customWidth="1"/>
    <col min="8" max="8" width="13" customWidth="1"/>
    <col min="9" max="9" width="11.875" customWidth="1"/>
    <col min="10" max="10" width="5.5" customWidth="1"/>
    <col min="11" max="256" width="8.375" customWidth="1"/>
  </cols>
  <sheetData>
    <row r="1" spans="1:2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32</v>
      </c>
      <c r="Y1" t="s">
        <v>61</v>
      </c>
    </row>
    <row r="2" spans="1:29">
      <c r="A2" t="s">
        <v>10</v>
      </c>
      <c r="B2" t="s">
        <v>11</v>
      </c>
      <c r="C2" t="s">
        <v>12</v>
      </c>
      <c r="D2" t="s">
        <v>13</v>
      </c>
      <c r="E2" t="s">
        <v>14</v>
      </c>
      <c r="F2">
        <v>24.98</v>
      </c>
      <c r="G2">
        <v>5</v>
      </c>
      <c r="H2">
        <v>415</v>
      </c>
      <c r="I2">
        <v>2</v>
      </c>
      <c r="J2">
        <v>35</v>
      </c>
      <c r="K2" t="str">
        <f>IF(OR(E2="Muito insatisfeito",E2="Insatisfeito"),"RUIM","BOA")</f>
        <v>RUIM</v>
      </c>
      <c r="L2" t="s">
        <v>33</v>
      </c>
      <c r="M2">
        <f>COUNTIF(K2:K251,"=BOA")</f>
        <v>73</v>
      </c>
      <c r="N2" t="s">
        <v>36</v>
      </c>
      <c r="O2">
        <f>M2/M4</f>
        <v>0.29199999999999998</v>
      </c>
      <c r="P2" t="s">
        <v>39</v>
      </c>
      <c r="Q2">
        <f>M4*O2</f>
        <v>73</v>
      </c>
      <c r="R2" t="s">
        <v>45</v>
      </c>
      <c r="S2">
        <f>Q7*SQRT((O2*O3)/M4)</f>
        <v>5.6361966990339164E-2</v>
      </c>
      <c r="T2" t="s">
        <v>51</v>
      </c>
      <c r="U2">
        <f>S2*SQRT((S8-M4)/(S8-1))</f>
        <v>5.4940344421546078E-2</v>
      </c>
      <c r="Y2" t="s">
        <v>38</v>
      </c>
      <c r="Z2">
        <v>25</v>
      </c>
      <c r="AA2" t="s">
        <v>48</v>
      </c>
      <c r="AB2">
        <v>2</v>
      </c>
    </row>
    <row r="3" spans="1:29">
      <c r="A3" t="s">
        <v>15</v>
      </c>
      <c r="B3" t="s">
        <v>16</v>
      </c>
      <c r="C3" t="s">
        <v>12</v>
      </c>
      <c r="D3" t="s">
        <v>17</v>
      </c>
      <c r="E3" t="s">
        <v>18</v>
      </c>
      <c r="F3">
        <v>24.98</v>
      </c>
      <c r="G3">
        <v>5</v>
      </c>
      <c r="H3">
        <v>597</v>
      </c>
      <c r="I3">
        <v>2</v>
      </c>
      <c r="J3">
        <v>34</v>
      </c>
      <c r="K3" t="str">
        <f>IF(OR(E3="Muito insatisfeito",E3="Insatisfeito"),"RUIM","BOA")</f>
        <v>BOA</v>
      </c>
      <c r="L3" t="s">
        <v>34</v>
      </c>
      <c r="M3">
        <f>250-M2</f>
        <v>177</v>
      </c>
      <c r="N3" t="s">
        <v>37</v>
      </c>
      <c r="O3">
        <f>M3/M4</f>
        <v>0.70799999999999996</v>
      </c>
      <c r="P3" t="s">
        <v>40</v>
      </c>
      <c r="Q3">
        <f>M4*O3</f>
        <v>177</v>
      </c>
      <c r="R3" t="s">
        <v>46</v>
      </c>
      <c r="S3">
        <f>O2-S2</f>
        <v>0.23563803300966082</v>
      </c>
      <c r="T3">
        <f>S3*100</f>
        <v>23.563803300966082</v>
      </c>
      <c r="U3" t="s">
        <v>46</v>
      </c>
      <c r="V3">
        <f>O2-U2</f>
        <v>0.2370596555784539</v>
      </c>
      <c r="W3">
        <f>V3*100</f>
        <v>23.705965557845392</v>
      </c>
      <c r="Y3" t="s">
        <v>62</v>
      </c>
      <c r="Z3">
        <f>AVERAGE(F2:F251)</f>
        <v>25.062160000000013</v>
      </c>
      <c r="AA3" t="s">
        <v>49</v>
      </c>
      <c r="AB3">
        <f>(Z9*Z4/AB2)^2</f>
        <v>223.65860967759261</v>
      </c>
    </row>
    <row r="4" spans="1:29">
      <c r="A4" t="s">
        <v>19</v>
      </c>
      <c r="B4" t="s">
        <v>11</v>
      </c>
      <c r="C4" t="s">
        <v>20</v>
      </c>
      <c r="D4" t="s">
        <v>13</v>
      </c>
      <c r="E4" t="s">
        <v>14</v>
      </c>
      <c r="F4">
        <v>23.684999999999999</v>
      </c>
      <c r="G4">
        <v>4</v>
      </c>
      <c r="H4">
        <v>594</v>
      </c>
      <c r="I4">
        <v>2</v>
      </c>
      <c r="J4">
        <v>39</v>
      </c>
      <c r="K4" t="str">
        <f t="shared" ref="K4:K67" si="0">IF(OR(E4="Muito insatisfeito",E4="Insatisfeito"),"RUIM","BOA")</f>
        <v>RUIM</v>
      </c>
      <c r="L4" t="s">
        <v>35</v>
      </c>
      <c r="M4">
        <f>SUM(M2:M3)</f>
        <v>250</v>
      </c>
      <c r="N4" t="s">
        <v>38</v>
      </c>
      <c r="P4" t="s">
        <v>41</v>
      </c>
      <c r="Q4">
        <v>0.95</v>
      </c>
      <c r="R4" t="s">
        <v>47</v>
      </c>
      <c r="S4">
        <f>O2+S2</f>
        <v>0.34836196699033917</v>
      </c>
      <c r="T4">
        <f>S4*100</f>
        <v>34.83619669903392</v>
      </c>
      <c r="U4" t="s">
        <v>47</v>
      </c>
      <c r="V4">
        <f>O2+U2</f>
        <v>0.34694034442154609</v>
      </c>
      <c r="W4">
        <f>V4*100</f>
        <v>34.69403444215461</v>
      </c>
      <c r="Y4" t="s">
        <v>63</v>
      </c>
      <c r="Z4">
        <f>_xlfn.STDEV.S(F2:F251)</f>
        <v>14.492204632658872</v>
      </c>
    </row>
    <row r="5" spans="1:29">
      <c r="A5" t="s">
        <v>21</v>
      </c>
      <c r="B5" t="s">
        <v>16</v>
      </c>
      <c r="C5" t="s">
        <v>12</v>
      </c>
      <c r="D5" t="s">
        <v>22</v>
      </c>
      <c r="E5" t="s">
        <v>14</v>
      </c>
      <c r="F5">
        <v>19.72</v>
      </c>
      <c r="G5">
        <v>4</v>
      </c>
      <c r="H5">
        <v>422</v>
      </c>
      <c r="I5">
        <v>2</v>
      </c>
      <c r="J5">
        <v>36</v>
      </c>
      <c r="K5" t="str">
        <f t="shared" si="0"/>
        <v>RUIM</v>
      </c>
      <c r="P5" t="s">
        <v>42</v>
      </c>
      <c r="Q5">
        <f>1-Q4</f>
        <v>5.0000000000000044E-2</v>
      </c>
      <c r="Y5" t="s">
        <v>41</v>
      </c>
      <c r="Z5">
        <v>0.95</v>
      </c>
    </row>
    <row r="6" spans="1:29">
      <c r="A6" t="s">
        <v>10</v>
      </c>
      <c r="B6" t="s">
        <v>11</v>
      </c>
      <c r="C6" t="s">
        <v>12</v>
      </c>
      <c r="D6" t="s">
        <v>13</v>
      </c>
      <c r="E6" t="s">
        <v>23</v>
      </c>
      <c r="F6">
        <v>12.96</v>
      </c>
      <c r="G6">
        <v>3</v>
      </c>
      <c r="H6">
        <v>503</v>
      </c>
      <c r="I6">
        <v>2</v>
      </c>
      <c r="J6">
        <v>32</v>
      </c>
      <c r="K6" t="str">
        <f t="shared" si="0"/>
        <v>RUIM</v>
      </c>
      <c r="P6" t="s">
        <v>43</v>
      </c>
      <c r="Q6">
        <f>Q5/2</f>
        <v>2.5000000000000022E-2</v>
      </c>
      <c r="R6" t="s">
        <v>48</v>
      </c>
      <c r="S6">
        <v>0.05</v>
      </c>
      <c r="Y6" t="s">
        <v>42</v>
      </c>
      <c r="Z6">
        <f>1-Z5</f>
        <v>5.0000000000000044E-2</v>
      </c>
      <c r="AA6" t="s">
        <v>52</v>
      </c>
      <c r="AB6" t="s">
        <v>67</v>
      </c>
      <c r="AC6">
        <v>30</v>
      </c>
    </row>
    <row r="7" spans="1:29">
      <c r="A7" t="s">
        <v>19</v>
      </c>
      <c r="B7" t="s">
        <v>24</v>
      </c>
      <c r="C7" t="s">
        <v>12</v>
      </c>
      <c r="D7" t="s">
        <v>17</v>
      </c>
      <c r="E7" t="s">
        <v>14</v>
      </c>
      <c r="F7">
        <v>40.049999999999997</v>
      </c>
      <c r="G7">
        <v>6</v>
      </c>
      <c r="H7">
        <v>604</v>
      </c>
      <c r="I7">
        <v>2</v>
      </c>
      <c r="J7">
        <v>44</v>
      </c>
      <c r="K7" t="str">
        <f t="shared" si="0"/>
        <v>RUIM</v>
      </c>
      <c r="P7" t="s">
        <v>44</v>
      </c>
      <c r="Q7">
        <f>_xlfn.NORM.S.INV(1-Q6)</f>
        <v>1.9599639845400536</v>
      </c>
      <c r="R7" t="s">
        <v>49</v>
      </c>
      <c r="S7">
        <f>(Q7/S6)^2*O2*O3</f>
        <v>317.66713230200804</v>
      </c>
      <c r="Y7" t="s">
        <v>43</v>
      </c>
      <c r="Z7">
        <f>Z6/2</f>
        <v>2.5000000000000022E-2</v>
      </c>
      <c r="AB7" t="s">
        <v>67</v>
      </c>
      <c r="AC7" t="s">
        <v>68</v>
      </c>
    </row>
    <row r="8" spans="1:29">
      <c r="A8" t="s">
        <v>19</v>
      </c>
      <c r="B8" t="s">
        <v>16</v>
      </c>
      <c r="C8" t="s">
        <v>12</v>
      </c>
      <c r="D8" t="s">
        <v>25</v>
      </c>
      <c r="E8" t="s">
        <v>23</v>
      </c>
      <c r="F8">
        <v>28.34</v>
      </c>
      <c r="G8">
        <v>5</v>
      </c>
      <c r="H8">
        <v>394</v>
      </c>
      <c r="I8">
        <v>3</v>
      </c>
      <c r="J8">
        <v>28</v>
      </c>
      <c r="K8" t="str">
        <f t="shared" si="0"/>
        <v>RUIM</v>
      </c>
      <c r="L8" t="s">
        <v>52</v>
      </c>
      <c r="M8" t="s">
        <v>53</v>
      </c>
      <c r="N8" s="1">
        <v>0.5</v>
      </c>
      <c r="R8" t="s">
        <v>50</v>
      </c>
      <c r="S8">
        <v>5000</v>
      </c>
      <c r="Y8" t="s">
        <v>65</v>
      </c>
      <c r="Z8">
        <f>Z2-1</f>
        <v>24</v>
      </c>
      <c r="AB8" t="s">
        <v>42</v>
      </c>
      <c r="AC8">
        <v>0.05</v>
      </c>
    </row>
    <row r="9" spans="1:29">
      <c r="A9" t="s">
        <v>19</v>
      </c>
      <c r="B9" t="s">
        <v>11</v>
      </c>
      <c r="C9" t="s">
        <v>12</v>
      </c>
      <c r="D9" t="s">
        <v>26</v>
      </c>
      <c r="E9" t="s">
        <v>27</v>
      </c>
      <c r="F9">
        <v>20.6</v>
      </c>
      <c r="G9">
        <v>4</v>
      </c>
      <c r="H9">
        <v>518</v>
      </c>
      <c r="I9">
        <v>1</v>
      </c>
      <c r="J9">
        <v>45</v>
      </c>
      <c r="K9" t="str">
        <f t="shared" si="0"/>
        <v>BOA</v>
      </c>
      <c r="L9" t="s">
        <v>54</v>
      </c>
      <c r="M9" t="s">
        <v>53</v>
      </c>
      <c r="N9" t="s">
        <v>55</v>
      </c>
      <c r="R9" t="s">
        <v>38</v>
      </c>
      <c r="S9">
        <f>S8*S7/(S8+S7)</f>
        <v>298.69031325066277</v>
      </c>
      <c r="Y9" t="s">
        <v>66</v>
      </c>
      <c r="Z9">
        <f>_xlfn.T.INV(1-Z7,Z8)</f>
        <v>2.0638985616280254</v>
      </c>
      <c r="AB9" t="s">
        <v>65</v>
      </c>
      <c r="AC9">
        <f>Z8</f>
        <v>24</v>
      </c>
    </row>
    <row r="10" spans="1:29">
      <c r="A10" t="s">
        <v>19</v>
      </c>
      <c r="B10" t="s">
        <v>28</v>
      </c>
      <c r="C10" t="s">
        <v>12</v>
      </c>
      <c r="D10" t="s">
        <v>13</v>
      </c>
      <c r="E10" t="s">
        <v>23</v>
      </c>
      <c r="F10">
        <v>26.774999999999999</v>
      </c>
      <c r="G10">
        <v>5</v>
      </c>
      <c r="H10">
        <v>539</v>
      </c>
      <c r="I10">
        <v>3</v>
      </c>
      <c r="J10">
        <v>42</v>
      </c>
      <c r="K10" t="str">
        <f t="shared" si="0"/>
        <v>RUIM</v>
      </c>
      <c r="L10" t="s">
        <v>42</v>
      </c>
      <c r="M10">
        <v>0.05</v>
      </c>
      <c r="Y10" t="s">
        <v>45</v>
      </c>
      <c r="Z10">
        <f>Z9*Z4/SQRT(Z2)</f>
        <v>5.9820880592327308</v>
      </c>
      <c r="AB10" t="s">
        <v>64</v>
      </c>
      <c r="AC10">
        <f>_xlfn.T.INV(1-AC8,AC9)</f>
        <v>1.7108820799094284</v>
      </c>
    </row>
    <row r="11" spans="1:29">
      <c r="A11" t="s">
        <v>19</v>
      </c>
      <c r="B11" t="s">
        <v>11</v>
      </c>
      <c r="C11" t="s">
        <v>12</v>
      </c>
      <c r="D11" t="s">
        <v>25</v>
      </c>
      <c r="E11" t="s">
        <v>23</v>
      </c>
      <c r="F11">
        <v>24.4</v>
      </c>
      <c r="G11">
        <v>5</v>
      </c>
      <c r="H11">
        <v>582</v>
      </c>
      <c r="I11">
        <v>2</v>
      </c>
      <c r="J11">
        <v>35</v>
      </c>
      <c r="K11" t="str">
        <f t="shared" si="0"/>
        <v>RUIM</v>
      </c>
      <c r="L11" t="s">
        <v>56</v>
      </c>
      <c r="M11">
        <f>M4*N8</f>
        <v>125</v>
      </c>
      <c r="Y11" t="s">
        <v>46</v>
      </c>
      <c r="Z11">
        <f>Z3-Z10</f>
        <v>19.080071940767283</v>
      </c>
      <c r="AB11" t="s">
        <v>69</v>
      </c>
      <c r="AC11">
        <f>(Z3-AC6)/(Z4/SQRT(Z2))</f>
        <v>-1.7036193336907244</v>
      </c>
    </row>
    <row r="12" spans="1:29">
      <c r="A12" t="s">
        <v>29</v>
      </c>
      <c r="B12" t="s">
        <v>11</v>
      </c>
      <c r="C12" t="s">
        <v>12</v>
      </c>
      <c r="D12" t="s">
        <v>13</v>
      </c>
      <c r="E12" t="s">
        <v>18</v>
      </c>
      <c r="F12">
        <v>47.075000000000003</v>
      </c>
      <c r="G12">
        <v>6</v>
      </c>
      <c r="H12">
        <v>558</v>
      </c>
      <c r="I12">
        <v>3</v>
      </c>
      <c r="J12">
        <v>45</v>
      </c>
      <c r="K12" t="str">
        <f t="shared" si="0"/>
        <v>BOA</v>
      </c>
      <c r="L12" t="s">
        <v>57</v>
      </c>
      <c r="M12">
        <f>M4*(1-N8)</f>
        <v>125</v>
      </c>
      <c r="Y12" t="s">
        <v>47</v>
      </c>
      <c r="Z12">
        <f>Z3+Z10</f>
        <v>31.044248059232743</v>
      </c>
      <c r="AB12" t="s">
        <v>70</v>
      </c>
    </row>
    <row r="13" spans="1:29">
      <c r="A13" t="s">
        <v>19</v>
      </c>
      <c r="B13" t="s">
        <v>11</v>
      </c>
      <c r="C13" t="s">
        <v>12</v>
      </c>
      <c r="D13" t="s">
        <v>13</v>
      </c>
      <c r="E13" t="s">
        <v>23</v>
      </c>
      <c r="F13">
        <v>24.684999999999999</v>
      </c>
      <c r="G13">
        <v>5</v>
      </c>
      <c r="H13">
        <v>504</v>
      </c>
      <c r="I13">
        <v>2</v>
      </c>
      <c r="J13">
        <v>39</v>
      </c>
      <c r="K13" t="str">
        <f t="shared" si="0"/>
        <v>RUIM</v>
      </c>
      <c r="L13" t="s">
        <v>58</v>
      </c>
      <c r="M13">
        <f>_xlfn.NORM.S.INV(M10)</f>
        <v>-1.6448536269514726</v>
      </c>
    </row>
    <row r="14" spans="1:29">
      <c r="A14" t="s">
        <v>10</v>
      </c>
      <c r="B14" t="s">
        <v>24</v>
      </c>
      <c r="C14" t="s">
        <v>12</v>
      </c>
      <c r="D14" t="s">
        <v>25</v>
      </c>
      <c r="E14" t="s">
        <v>14</v>
      </c>
      <c r="F14">
        <v>22.99</v>
      </c>
      <c r="G14">
        <v>4</v>
      </c>
      <c r="H14">
        <v>562</v>
      </c>
      <c r="I14">
        <v>3</v>
      </c>
      <c r="J14">
        <v>40</v>
      </c>
      <c r="K14" t="str">
        <f t="shared" si="0"/>
        <v>RUIM</v>
      </c>
      <c r="L14" t="s">
        <v>59</v>
      </c>
      <c r="M14">
        <f>(O2-N8)/SQRT((N8*(1-N8))/M4)</f>
        <v>-6.5775375331502302</v>
      </c>
    </row>
    <row r="15" spans="1:29">
      <c r="A15" t="s">
        <v>10</v>
      </c>
      <c r="B15" t="s">
        <v>24</v>
      </c>
      <c r="C15" t="s">
        <v>12</v>
      </c>
      <c r="D15" t="s">
        <v>25</v>
      </c>
      <c r="E15" t="s">
        <v>14</v>
      </c>
      <c r="F15">
        <v>19.594999999999999</v>
      </c>
      <c r="G15">
        <v>4</v>
      </c>
      <c r="H15">
        <v>286</v>
      </c>
      <c r="I15">
        <v>2</v>
      </c>
      <c r="J15">
        <v>40</v>
      </c>
      <c r="K15" t="str">
        <f t="shared" si="0"/>
        <v>RUIM</v>
      </c>
      <c r="L15" t="s">
        <v>60</v>
      </c>
    </row>
    <row r="16" spans="1:29">
      <c r="A16" t="s">
        <v>10</v>
      </c>
      <c r="B16" t="s">
        <v>11</v>
      </c>
      <c r="C16" t="s">
        <v>12</v>
      </c>
      <c r="D16" t="s">
        <v>22</v>
      </c>
      <c r="E16" t="s">
        <v>14</v>
      </c>
      <c r="F16">
        <v>14</v>
      </c>
      <c r="G16">
        <v>3</v>
      </c>
      <c r="H16">
        <v>553</v>
      </c>
      <c r="I16">
        <v>3</v>
      </c>
      <c r="J16">
        <v>41</v>
      </c>
      <c r="K16" t="str">
        <f t="shared" si="0"/>
        <v>RUIM</v>
      </c>
    </row>
    <row r="17" spans="1:11">
      <c r="A17" t="s">
        <v>10</v>
      </c>
      <c r="B17" t="s">
        <v>24</v>
      </c>
      <c r="C17" t="s">
        <v>30</v>
      </c>
      <c r="D17" t="s">
        <v>13</v>
      </c>
      <c r="E17" t="s">
        <v>23</v>
      </c>
      <c r="F17">
        <v>15.82</v>
      </c>
      <c r="G17">
        <v>3</v>
      </c>
      <c r="H17">
        <v>397</v>
      </c>
      <c r="I17">
        <v>2</v>
      </c>
      <c r="J17">
        <v>28</v>
      </c>
      <c r="K17" t="str">
        <f t="shared" si="0"/>
        <v>RUIM</v>
      </c>
    </row>
    <row r="18" spans="1:11">
      <c r="A18" t="s">
        <v>21</v>
      </c>
      <c r="B18" t="s">
        <v>24</v>
      </c>
      <c r="C18" t="s">
        <v>30</v>
      </c>
      <c r="D18" t="s">
        <v>26</v>
      </c>
      <c r="E18" t="s">
        <v>14</v>
      </c>
      <c r="F18">
        <v>7.5750000000000002</v>
      </c>
      <c r="G18">
        <v>1</v>
      </c>
      <c r="H18">
        <v>522</v>
      </c>
      <c r="I18">
        <v>1</v>
      </c>
      <c r="J18">
        <v>32</v>
      </c>
      <c r="K18" t="str">
        <f t="shared" si="0"/>
        <v>RUIM</v>
      </c>
    </row>
    <row r="19" spans="1:11">
      <c r="A19" t="s">
        <v>19</v>
      </c>
      <c r="B19" t="s">
        <v>11</v>
      </c>
      <c r="C19" t="s">
        <v>30</v>
      </c>
      <c r="D19" t="s">
        <v>13</v>
      </c>
      <c r="E19" t="s">
        <v>23</v>
      </c>
      <c r="F19">
        <v>22.855</v>
      </c>
      <c r="G19">
        <v>4</v>
      </c>
      <c r="H19">
        <v>529</v>
      </c>
      <c r="I19">
        <v>3</v>
      </c>
      <c r="J19">
        <v>41</v>
      </c>
      <c r="K19" t="str">
        <f t="shared" si="0"/>
        <v>RUIM</v>
      </c>
    </row>
    <row r="20" spans="1:11">
      <c r="A20" t="s">
        <v>15</v>
      </c>
      <c r="B20" t="s">
        <v>16</v>
      </c>
      <c r="C20" t="s">
        <v>12</v>
      </c>
      <c r="D20" t="s">
        <v>17</v>
      </c>
      <c r="E20" t="s">
        <v>18</v>
      </c>
      <c r="F20">
        <v>27.24</v>
      </c>
      <c r="G20">
        <v>5</v>
      </c>
      <c r="H20">
        <v>504</v>
      </c>
      <c r="I20">
        <v>3</v>
      </c>
      <c r="J20">
        <v>32</v>
      </c>
      <c r="K20" t="str">
        <f t="shared" si="0"/>
        <v>BOA</v>
      </c>
    </row>
    <row r="21" spans="1:11">
      <c r="A21" t="s">
        <v>10</v>
      </c>
      <c r="B21" t="s">
        <v>11</v>
      </c>
      <c r="C21" t="s">
        <v>12</v>
      </c>
      <c r="D21" t="s">
        <v>13</v>
      </c>
      <c r="E21" t="s">
        <v>18</v>
      </c>
      <c r="F21">
        <v>27.085000000000001</v>
      </c>
      <c r="G21">
        <v>5</v>
      </c>
      <c r="H21">
        <v>486</v>
      </c>
      <c r="I21">
        <v>2</v>
      </c>
      <c r="J21">
        <v>27</v>
      </c>
      <c r="K21" t="str">
        <f t="shared" si="0"/>
        <v>BOA</v>
      </c>
    </row>
    <row r="22" spans="1:11">
      <c r="A22" t="s">
        <v>15</v>
      </c>
      <c r="B22" t="s">
        <v>11</v>
      </c>
      <c r="C22" t="s">
        <v>12</v>
      </c>
      <c r="D22" t="s">
        <v>17</v>
      </c>
      <c r="E22" t="s">
        <v>23</v>
      </c>
      <c r="F22">
        <v>24.4</v>
      </c>
      <c r="G22">
        <v>5</v>
      </c>
      <c r="H22">
        <v>555</v>
      </c>
      <c r="I22">
        <v>1</v>
      </c>
      <c r="J22">
        <v>42</v>
      </c>
      <c r="K22" t="str">
        <f t="shared" si="0"/>
        <v>RUIM</v>
      </c>
    </row>
    <row r="23" spans="1:11">
      <c r="A23" t="s">
        <v>10</v>
      </c>
      <c r="B23" t="s">
        <v>11</v>
      </c>
      <c r="C23" t="s">
        <v>12</v>
      </c>
      <c r="D23" t="s">
        <v>22</v>
      </c>
      <c r="E23" t="s">
        <v>23</v>
      </c>
      <c r="F23">
        <v>18.984999999999999</v>
      </c>
      <c r="G23">
        <v>4</v>
      </c>
      <c r="H23">
        <v>506</v>
      </c>
      <c r="I23">
        <v>2</v>
      </c>
      <c r="J23">
        <v>35</v>
      </c>
      <c r="K23" t="str">
        <f t="shared" si="0"/>
        <v>RUIM</v>
      </c>
    </row>
    <row r="24" spans="1:11">
      <c r="A24" t="s">
        <v>10</v>
      </c>
      <c r="B24" t="s">
        <v>16</v>
      </c>
      <c r="C24" t="s">
        <v>12</v>
      </c>
      <c r="D24" t="s">
        <v>17</v>
      </c>
      <c r="E24" t="s">
        <v>14</v>
      </c>
      <c r="F24">
        <v>18.984999999999999</v>
      </c>
      <c r="G24">
        <v>4</v>
      </c>
      <c r="H24">
        <v>622</v>
      </c>
      <c r="I24">
        <v>1</v>
      </c>
      <c r="J24">
        <v>39</v>
      </c>
      <c r="K24" t="str">
        <f t="shared" si="0"/>
        <v>RUIM</v>
      </c>
    </row>
    <row r="25" spans="1:11">
      <c r="A25" t="s">
        <v>21</v>
      </c>
      <c r="B25" t="s">
        <v>24</v>
      </c>
      <c r="C25" t="s">
        <v>30</v>
      </c>
      <c r="D25" t="s">
        <v>26</v>
      </c>
      <c r="E25" t="s">
        <v>14</v>
      </c>
      <c r="F25">
        <v>5.75</v>
      </c>
      <c r="G25">
        <v>1</v>
      </c>
      <c r="H25">
        <v>482</v>
      </c>
      <c r="I25">
        <v>2</v>
      </c>
      <c r="J25">
        <v>31</v>
      </c>
      <c r="K25" t="str">
        <f t="shared" si="0"/>
        <v>RUIM</v>
      </c>
    </row>
    <row r="26" spans="1:11">
      <c r="A26" t="s">
        <v>10</v>
      </c>
      <c r="B26" t="s">
        <v>24</v>
      </c>
      <c r="C26" t="s">
        <v>12</v>
      </c>
      <c r="D26" t="s">
        <v>22</v>
      </c>
      <c r="E26" t="s">
        <v>23</v>
      </c>
      <c r="F26">
        <v>31.48</v>
      </c>
      <c r="G26">
        <v>5</v>
      </c>
      <c r="H26">
        <v>458</v>
      </c>
      <c r="I26">
        <v>2</v>
      </c>
      <c r="J26">
        <v>35</v>
      </c>
      <c r="K26" t="str">
        <f t="shared" si="0"/>
        <v>RUIM</v>
      </c>
    </row>
    <row r="27" spans="1:11">
      <c r="A27" t="s">
        <v>21</v>
      </c>
      <c r="B27" t="s">
        <v>24</v>
      </c>
      <c r="C27" t="s">
        <v>12</v>
      </c>
      <c r="D27" t="s">
        <v>17</v>
      </c>
      <c r="E27" t="s">
        <v>14</v>
      </c>
      <c r="F27">
        <v>13.805</v>
      </c>
      <c r="G27">
        <v>3</v>
      </c>
      <c r="H27">
        <v>423</v>
      </c>
      <c r="I27">
        <v>2</v>
      </c>
      <c r="J27">
        <v>35</v>
      </c>
      <c r="K27" t="str">
        <f t="shared" si="0"/>
        <v>RUIM</v>
      </c>
    </row>
    <row r="28" spans="1:11">
      <c r="A28" t="s">
        <v>29</v>
      </c>
      <c r="B28" t="s">
        <v>16</v>
      </c>
      <c r="C28" t="s">
        <v>20</v>
      </c>
      <c r="D28" t="s">
        <v>17</v>
      </c>
      <c r="E28" t="s">
        <v>27</v>
      </c>
      <c r="F28">
        <v>43.15</v>
      </c>
      <c r="G28">
        <v>6</v>
      </c>
      <c r="H28">
        <v>539</v>
      </c>
      <c r="I28">
        <v>3</v>
      </c>
      <c r="J28">
        <v>31</v>
      </c>
      <c r="K28" t="str">
        <f t="shared" si="0"/>
        <v>BOA</v>
      </c>
    </row>
    <row r="29" spans="1:11">
      <c r="A29" t="s">
        <v>21</v>
      </c>
      <c r="B29" t="s">
        <v>24</v>
      </c>
      <c r="C29" t="s">
        <v>30</v>
      </c>
      <c r="D29" t="s">
        <v>26</v>
      </c>
      <c r="E29" t="s">
        <v>14</v>
      </c>
      <c r="F29">
        <v>4.6950000000000003</v>
      </c>
      <c r="G29">
        <v>1</v>
      </c>
      <c r="H29">
        <v>458</v>
      </c>
      <c r="I29">
        <v>3</v>
      </c>
      <c r="J29">
        <v>26</v>
      </c>
      <c r="K29" t="str">
        <f t="shared" si="0"/>
        <v>RUIM</v>
      </c>
    </row>
    <row r="30" spans="1:11">
      <c r="A30" t="s">
        <v>10</v>
      </c>
      <c r="B30" t="s">
        <v>11</v>
      </c>
      <c r="C30" t="s">
        <v>12</v>
      </c>
      <c r="D30" t="s">
        <v>13</v>
      </c>
      <c r="E30" t="s">
        <v>23</v>
      </c>
      <c r="F30">
        <v>18.274999999999999</v>
      </c>
      <c r="G30">
        <v>4</v>
      </c>
      <c r="H30">
        <v>602</v>
      </c>
      <c r="I30">
        <v>2</v>
      </c>
      <c r="J30">
        <v>36</v>
      </c>
      <c r="K30" t="str">
        <f t="shared" si="0"/>
        <v>RUIM</v>
      </c>
    </row>
    <row r="31" spans="1:11">
      <c r="A31" t="s">
        <v>21</v>
      </c>
      <c r="B31" t="s">
        <v>11</v>
      </c>
      <c r="C31" t="s">
        <v>12</v>
      </c>
      <c r="D31" t="s">
        <v>26</v>
      </c>
      <c r="E31" t="s">
        <v>23</v>
      </c>
      <c r="F31">
        <v>14.89</v>
      </c>
      <c r="G31">
        <v>3</v>
      </c>
      <c r="H31">
        <v>466</v>
      </c>
      <c r="I31">
        <v>2</v>
      </c>
      <c r="J31">
        <v>27</v>
      </c>
      <c r="K31" t="str">
        <f t="shared" si="0"/>
        <v>RUIM</v>
      </c>
    </row>
    <row r="32" spans="1:11">
      <c r="A32" t="s">
        <v>21</v>
      </c>
      <c r="B32" t="s">
        <v>24</v>
      </c>
      <c r="C32" t="s">
        <v>12</v>
      </c>
      <c r="D32" t="s">
        <v>22</v>
      </c>
      <c r="E32" t="s">
        <v>14</v>
      </c>
      <c r="F32">
        <v>13.425000000000001</v>
      </c>
      <c r="G32">
        <v>3</v>
      </c>
      <c r="H32">
        <v>441</v>
      </c>
      <c r="I32">
        <v>1</v>
      </c>
      <c r="J32">
        <v>40</v>
      </c>
      <c r="K32" t="str">
        <f t="shared" si="0"/>
        <v>RUIM</v>
      </c>
    </row>
    <row r="33" spans="1:11">
      <c r="A33" t="s">
        <v>29</v>
      </c>
      <c r="B33" t="s">
        <v>28</v>
      </c>
      <c r="C33" t="s">
        <v>20</v>
      </c>
      <c r="D33" t="s">
        <v>17</v>
      </c>
      <c r="E33" t="s">
        <v>27</v>
      </c>
      <c r="F33">
        <v>78.004999999999995</v>
      </c>
      <c r="G33">
        <v>6</v>
      </c>
      <c r="H33">
        <v>570</v>
      </c>
      <c r="I33">
        <v>2</v>
      </c>
      <c r="J33">
        <v>52</v>
      </c>
      <c r="K33" t="str">
        <f t="shared" si="0"/>
        <v>BOA</v>
      </c>
    </row>
    <row r="34" spans="1:11">
      <c r="A34" t="s">
        <v>10</v>
      </c>
      <c r="B34" t="s">
        <v>11</v>
      </c>
      <c r="C34" t="s">
        <v>12</v>
      </c>
      <c r="D34" t="s">
        <v>22</v>
      </c>
      <c r="E34" t="s">
        <v>14</v>
      </c>
      <c r="F34">
        <v>20.6</v>
      </c>
      <c r="G34">
        <v>4</v>
      </c>
      <c r="H34">
        <v>387</v>
      </c>
      <c r="I34">
        <v>1</v>
      </c>
      <c r="J34">
        <v>43</v>
      </c>
      <c r="K34" t="str">
        <f t="shared" si="0"/>
        <v>RUIM</v>
      </c>
    </row>
    <row r="35" spans="1:11">
      <c r="A35" t="s">
        <v>10</v>
      </c>
      <c r="B35" t="s">
        <v>24</v>
      </c>
      <c r="C35" t="s">
        <v>12</v>
      </c>
      <c r="D35" t="s">
        <v>17</v>
      </c>
      <c r="E35" t="s">
        <v>14</v>
      </c>
      <c r="F35">
        <v>23.265000000000001</v>
      </c>
      <c r="G35">
        <v>4</v>
      </c>
      <c r="H35">
        <v>486</v>
      </c>
      <c r="I35">
        <v>3</v>
      </c>
      <c r="J35">
        <v>27</v>
      </c>
      <c r="K35" t="str">
        <f t="shared" si="0"/>
        <v>RUIM</v>
      </c>
    </row>
    <row r="36" spans="1:11">
      <c r="A36" t="s">
        <v>15</v>
      </c>
      <c r="B36" t="s">
        <v>24</v>
      </c>
      <c r="C36" t="s">
        <v>12</v>
      </c>
      <c r="D36" t="s">
        <v>25</v>
      </c>
      <c r="E36" t="s">
        <v>23</v>
      </c>
      <c r="F36">
        <v>22.58</v>
      </c>
      <c r="G36">
        <v>4</v>
      </c>
      <c r="H36">
        <v>632</v>
      </c>
      <c r="I36">
        <v>1</v>
      </c>
      <c r="J36">
        <v>25</v>
      </c>
      <c r="K36" t="str">
        <f t="shared" si="0"/>
        <v>RUIM</v>
      </c>
    </row>
    <row r="37" spans="1:11">
      <c r="A37" t="s">
        <v>21</v>
      </c>
      <c r="B37" t="s">
        <v>11</v>
      </c>
      <c r="C37" t="s">
        <v>12</v>
      </c>
      <c r="D37" t="s">
        <v>13</v>
      </c>
      <c r="E37" t="s">
        <v>23</v>
      </c>
      <c r="F37">
        <v>15.195</v>
      </c>
      <c r="G37">
        <v>3</v>
      </c>
      <c r="H37">
        <v>497</v>
      </c>
      <c r="I37">
        <v>2</v>
      </c>
      <c r="J37" t="s">
        <v>31</v>
      </c>
      <c r="K37" t="str">
        <f t="shared" si="0"/>
        <v>RUIM</v>
      </c>
    </row>
    <row r="38" spans="1:11">
      <c r="A38" t="s">
        <v>15</v>
      </c>
      <c r="B38" t="s">
        <v>11</v>
      </c>
      <c r="C38" t="s">
        <v>12</v>
      </c>
      <c r="D38" t="s">
        <v>25</v>
      </c>
      <c r="E38" t="s">
        <v>18</v>
      </c>
      <c r="F38">
        <v>39.65</v>
      </c>
      <c r="G38">
        <v>6</v>
      </c>
      <c r="H38">
        <v>522</v>
      </c>
      <c r="I38">
        <v>3</v>
      </c>
      <c r="J38">
        <v>38</v>
      </c>
      <c r="K38" t="str">
        <f t="shared" si="0"/>
        <v>BOA</v>
      </c>
    </row>
    <row r="39" spans="1:11">
      <c r="A39" t="s">
        <v>10</v>
      </c>
      <c r="B39" t="s">
        <v>11</v>
      </c>
      <c r="C39" t="s">
        <v>12</v>
      </c>
      <c r="D39" t="s">
        <v>25</v>
      </c>
      <c r="E39" t="s">
        <v>23</v>
      </c>
      <c r="F39">
        <v>24.4</v>
      </c>
      <c r="G39">
        <v>5</v>
      </c>
      <c r="H39">
        <v>410</v>
      </c>
      <c r="I39">
        <v>2</v>
      </c>
      <c r="J39">
        <v>27</v>
      </c>
      <c r="K39" t="str">
        <f t="shared" si="0"/>
        <v>RUIM</v>
      </c>
    </row>
    <row r="40" spans="1:11">
      <c r="A40" t="s">
        <v>21</v>
      </c>
      <c r="B40" t="s">
        <v>24</v>
      </c>
      <c r="C40" t="s">
        <v>30</v>
      </c>
      <c r="D40" t="s">
        <v>22</v>
      </c>
      <c r="E40" t="s">
        <v>14</v>
      </c>
      <c r="F40">
        <v>13.055</v>
      </c>
      <c r="G40">
        <v>3</v>
      </c>
      <c r="H40">
        <v>446</v>
      </c>
      <c r="I40">
        <v>2</v>
      </c>
      <c r="J40">
        <v>28</v>
      </c>
      <c r="K40" t="str">
        <f t="shared" si="0"/>
        <v>RUIM</v>
      </c>
    </row>
    <row r="41" spans="1:11">
      <c r="A41" t="s">
        <v>29</v>
      </c>
      <c r="B41" t="s">
        <v>16</v>
      </c>
      <c r="C41" t="s">
        <v>20</v>
      </c>
      <c r="D41" t="s">
        <v>25</v>
      </c>
      <c r="E41" t="s">
        <v>27</v>
      </c>
      <c r="F41">
        <v>55.36</v>
      </c>
      <c r="G41">
        <v>6</v>
      </c>
      <c r="H41">
        <v>620</v>
      </c>
      <c r="I41">
        <v>3</v>
      </c>
      <c r="J41">
        <v>51</v>
      </c>
      <c r="K41" t="str">
        <f t="shared" si="0"/>
        <v>BOA</v>
      </c>
    </row>
    <row r="42" spans="1:11">
      <c r="A42" t="s">
        <v>21</v>
      </c>
      <c r="B42" t="s">
        <v>11</v>
      </c>
      <c r="C42" t="s">
        <v>12</v>
      </c>
      <c r="D42" t="s">
        <v>13</v>
      </c>
      <c r="E42" t="s">
        <v>18</v>
      </c>
      <c r="F42">
        <v>17.809999999999999</v>
      </c>
      <c r="G42">
        <v>4</v>
      </c>
      <c r="H42">
        <v>462</v>
      </c>
      <c r="I42">
        <v>2</v>
      </c>
      <c r="J42">
        <v>34</v>
      </c>
      <c r="K42" t="str">
        <f t="shared" si="0"/>
        <v>BOA</v>
      </c>
    </row>
    <row r="43" spans="1:11">
      <c r="A43" t="s">
        <v>19</v>
      </c>
      <c r="B43" t="s">
        <v>11</v>
      </c>
      <c r="C43" t="s">
        <v>30</v>
      </c>
      <c r="D43" t="s">
        <v>25</v>
      </c>
      <c r="E43" t="s">
        <v>23</v>
      </c>
      <c r="F43">
        <v>31.48</v>
      </c>
      <c r="G43">
        <v>5</v>
      </c>
      <c r="H43">
        <v>406</v>
      </c>
      <c r="I43">
        <v>3</v>
      </c>
      <c r="J43">
        <v>34</v>
      </c>
      <c r="K43" t="str">
        <f t="shared" si="0"/>
        <v>RUIM</v>
      </c>
    </row>
    <row r="44" spans="1:11">
      <c r="A44" t="s">
        <v>10</v>
      </c>
      <c r="B44" t="s">
        <v>24</v>
      </c>
      <c r="C44" t="s">
        <v>12</v>
      </c>
      <c r="D44" t="s">
        <v>13</v>
      </c>
      <c r="E44" t="s">
        <v>23</v>
      </c>
      <c r="F44">
        <v>28.98</v>
      </c>
      <c r="G44">
        <v>5</v>
      </c>
      <c r="H44">
        <v>618</v>
      </c>
      <c r="I44">
        <v>2</v>
      </c>
      <c r="J44">
        <v>43</v>
      </c>
      <c r="K44" t="str">
        <f t="shared" si="0"/>
        <v>RUIM</v>
      </c>
    </row>
    <row r="45" spans="1:11">
      <c r="A45" t="s">
        <v>21</v>
      </c>
      <c r="B45" t="s">
        <v>11</v>
      </c>
      <c r="C45" t="s">
        <v>30</v>
      </c>
      <c r="D45" t="s">
        <v>22</v>
      </c>
      <c r="E45" t="s">
        <v>14</v>
      </c>
      <c r="F45">
        <v>10.5</v>
      </c>
      <c r="G45">
        <v>2</v>
      </c>
      <c r="H45">
        <v>582</v>
      </c>
      <c r="I45">
        <v>1</v>
      </c>
      <c r="J45">
        <v>29</v>
      </c>
      <c r="K45" t="str">
        <f t="shared" si="0"/>
        <v>RUIM</v>
      </c>
    </row>
    <row r="46" spans="1:11">
      <c r="A46" t="s">
        <v>10</v>
      </c>
      <c r="B46" t="s">
        <v>24</v>
      </c>
      <c r="C46" t="s">
        <v>12</v>
      </c>
      <c r="D46" t="s">
        <v>25</v>
      </c>
      <c r="E46" t="s">
        <v>14</v>
      </c>
      <c r="F46">
        <v>12.244999999999999</v>
      </c>
      <c r="G46">
        <v>2</v>
      </c>
      <c r="H46">
        <v>427</v>
      </c>
      <c r="I46">
        <v>2</v>
      </c>
      <c r="J46">
        <v>34</v>
      </c>
      <c r="K46" t="str">
        <f t="shared" si="0"/>
        <v>RUIM</v>
      </c>
    </row>
    <row r="47" spans="1:11">
      <c r="A47" t="s">
        <v>21</v>
      </c>
      <c r="B47" t="s">
        <v>24</v>
      </c>
      <c r="C47" t="s">
        <v>12</v>
      </c>
      <c r="D47" t="s">
        <v>22</v>
      </c>
      <c r="E47" t="s">
        <v>14</v>
      </c>
      <c r="F47">
        <v>9.16</v>
      </c>
      <c r="G47">
        <v>2</v>
      </c>
      <c r="H47">
        <v>448</v>
      </c>
      <c r="I47">
        <v>3</v>
      </c>
      <c r="J47">
        <v>35</v>
      </c>
      <c r="K47" t="str">
        <f t="shared" si="0"/>
        <v>RUIM</v>
      </c>
    </row>
    <row r="48" spans="1:11">
      <c r="A48" t="s">
        <v>15</v>
      </c>
      <c r="B48" t="s">
        <v>11</v>
      </c>
      <c r="C48" t="s">
        <v>12</v>
      </c>
      <c r="D48" t="s">
        <v>13</v>
      </c>
      <c r="E48" t="s">
        <v>23</v>
      </c>
      <c r="F48">
        <v>26.62</v>
      </c>
      <c r="G48">
        <v>5</v>
      </c>
      <c r="H48">
        <v>511</v>
      </c>
      <c r="I48">
        <v>2</v>
      </c>
      <c r="J48">
        <v>48</v>
      </c>
      <c r="K48" t="str">
        <f t="shared" si="0"/>
        <v>RUIM</v>
      </c>
    </row>
    <row r="49" spans="1:11">
      <c r="A49" t="s">
        <v>10</v>
      </c>
      <c r="B49" t="s">
        <v>16</v>
      </c>
      <c r="C49" t="s">
        <v>12</v>
      </c>
      <c r="D49" t="s">
        <v>13</v>
      </c>
      <c r="E49" t="s">
        <v>23</v>
      </c>
      <c r="F49">
        <v>33.049999999999997</v>
      </c>
      <c r="G49">
        <v>6</v>
      </c>
      <c r="H49">
        <v>506</v>
      </c>
      <c r="I49">
        <v>2</v>
      </c>
      <c r="J49">
        <v>37</v>
      </c>
      <c r="K49" t="str">
        <f t="shared" si="0"/>
        <v>RUIM</v>
      </c>
    </row>
    <row r="50" spans="1:11">
      <c r="A50" t="s">
        <v>15</v>
      </c>
      <c r="B50" t="s">
        <v>16</v>
      </c>
      <c r="C50" t="s">
        <v>12</v>
      </c>
      <c r="D50" t="s">
        <v>25</v>
      </c>
      <c r="E50" t="s">
        <v>23</v>
      </c>
      <c r="F50">
        <v>32.520000000000003</v>
      </c>
      <c r="G50">
        <v>6</v>
      </c>
      <c r="H50">
        <v>539</v>
      </c>
      <c r="I50">
        <v>2</v>
      </c>
      <c r="J50">
        <v>38</v>
      </c>
      <c r="K50" t="str">
        <f t="shared" si="0"/>
        <v>RUIM</v>
      </c>
    </row>
    <row r="51" spans="1:11">
      <c r="A51" t="s">
        <v>21</v>
      </c>
      <c r="B51" t="s">
        <v>24</v>
      </c>
      <c r="C51" t="s">
        <v>30</v>
      </c>
      <c r="D51" t="s">
        <v>26</v>
      </c>
      <c r="E51" t="s">
        <v>14</v>
      </c>
      <c r="F51">
        <v>12.07</v>
      </c>
      <c r="G51">
        <v>2</v>
      </c>
      <c r="H51">
        <v>476</v>
      </c>
      <c r="I51">
        <v>2</v>
      </c>
      <c r="J51">
        <v>38</v>
      </c>
      <c r="K51" t="str">
        <f t="shared" si="0"/>
        <v>RUIM</v>
      </c>
    </row>
    <row r="52" spans="1:11">
      <c r="A52" t="s">
        <v>21</v>
      </c>
      <c r="B52" t="s">
        <v>24</v>
      </c>
      <c r="C52" t="s">
        <v>30</v>
      </c>
      <c r="D52" t="s">
        <v>26</v>
      </c>
      <c r="E52" t="s">
        <v>14</v>
      </c>
      <c r="F52">
        <v>7.2750000000000004</v>
      </c>
      <c r="G52">
        <v>1</v>
      </c>
      <c r="H52">
        <v>417</v>
      </c>
      <c r="I52">
        <v>2</v>
      </c>
      <c r="J52">
        <v>32</v>
      </c>
      <c r="K52" t="str">
        <f t="shared" si="0"/>
        <v>RUIM</v>
      </c>
    </row>
    <row r="53" spans="1:11">
      <c r="A53" t="s">
        <v>19</v>
      </c>
      <c r="B53" t="s">
        <v>28</v>
      </c>
      <c r="C53" t="s">
        <v>12</v>
      </c>
      <c r="D53" t="s">
        <v>17</v>
      </c>
      <c r="E53" t="s">
        <v>23</v>
      </c>
      <c r="F53">
        <v>27.395</v>
      </c>
      <c r="G53">
        <v>5</v>
      </c>
      <c r="H53">
        <v>515</v>
      </c>
      <c r="I53">
        <v>2</v>
      </c>
      <c r="J53">
        <v>36</v>
      </c>
      <c r="K53" t="str">
        <f t="shared" si="0"/>
        <v>RUIM</v>
      </c>
    </row>
    <row r="54" spans="1:11">
      <c r="A54" t="s">
        <v>10</v>
      </c>
      <c r="B54" t="s">
        <v>16</v>
      </c>
      <c r="C54" t="s">
        <v>12</v>
      </c>
      <c r="D54" t="s">
        <v>22</v>
      </c>
      <c r="E54" t="s">
        <v>23</v>
      </c>
      <c r="F54">
        <v>17.695</v>
      </c>
      <c r="G54">
        <v>3</v>
      </c>
      <c r="H54">
        <v>482</v>
      </c>
      <c r="I54">
        <v>2</v>
      </c>
      <c r="J54">
        <v>36</v>
      </c>
      <c r="K54" t="str">
        <f t="shared" si="0"/>
        <v>RUIM</v>
      </c>
    </row>
    <row r="55" spans="1:11">
      <c r="A55" t="s">
        <v>10</v>
      </c>
      <c r="B55" t="s">
        <v>11</v>
      </c>
      <c r="C55" t="s">
        <v>12</v>
      </c>
      <c r="D55" t="s">
        <v>17</v>
      </c>
      <c r="E55" t="s">
        <v>18</v>
      </c>
      <c r="F55">
        <v>25.715</v>
      </c>
      <c r="G55">
        <v>5</v>
      </c>
      <c r="H55">
        <v>434</v>
      </c>
      <c r="I55">
        <v>2</v>
      </c>
      <c r="J55">
        <v>48</v>
      </c>
      <c r="K55" t="str">
        <f t="shared" si="0"/>
        <v>BOA</v>
      </c>
    </row>
    <row r="56" spans="1:11">
      <c r="A56" t="s">
        <v>21</v>
      </c>
      <c r="B56" t="s">
        <v>24</v>
      </c>
      <c r="C56" t="s">
        <v>30</v>
      </c>
      <c r="D56" t="s">
        <v>26</v>
      </c>
      <c r="E56" t="s">
        <v>14</v>
      </c>
      <c r="F56">
        <v>10.5</v>
      </c>
      <c r="G56">
        <v>2</v>
      </c>
      <c r="H56">
        <v>579</v>
      </c>
      <c r="I56">
        <v>3</v>
      </c>
      <c r="J56">
        <v>27</v>
      </c>
      <c r="K56" t="str">
        <f t="shared" si="0"/>
        <v>RUIM</v>
      </c>
    </row>
    <row r="57" spans="1:11">
      <c r="A57" t="s">
        <v>29</v>
      </c>
      <c r="B57" t="s">
        <v>28</v>
      </c>
      <c r="C57" t="s">
        <v>20</v>
      </c>
      <c r="D57" t="s">
        <v>25</v>
      </c>
      <c r="E57" t="s">
        <v>27</v>
      </c>
      <c r="F57">
        <v>58.92</v>
      </c>
      <c r="G57">
        <v>6</v>
      </c>
      <c r="H57">
        <v>754</v>
      </c>
      <c r="I57">
        <v>2</v>
      </c>
      <c r="J57">
        <v>49</v>
      </c>
      <c r="K57" t="str">
        <f t="shared" si="0"/>
        <v>BOA</v>
      </c>
    </row>
    <row r="58" spans="1:11">
      <c r="A58" t="s">
        <v>19</v>
      </c>
      <c r="B58" t="s">
        <v>16</v>
      </c>
      <c r="C58" t="s">
        <v>12</v>
      </c>
      <c r="D58" t="s">
        <v>17</v>
      </c>
      <c r="E58" t="s">
        <v>14</v>
      </c>
      <c r="F58">
        <v>35.78</v>
      </c>
      <c r="G58">
        <v>6</v>
      </c>
      <c r="H58">
        <v>463</v>
      </c>
      <c r="I58">
        <v>3</v>
      </c>
      <c r="J58">
        <v>41</v>
      </c>
      <c r="K58" t="str">
        <f t="shared" si="0"/>
        <v>RUIM</v>
      </c>
    </row>
    <row r="59" spans="1:11">
      <c r="A59" t="s">
        <v>19</v>
      </c>
      <c r="B59" t="s">
        <v>24</v>
      </c>
      <c r="C59" t="s">
        <v>12</v>
      </c>
      <c r="D59" t="s">
        <v>13</v>
      </c>
      <c r="E59" t="s">
        <v>14</v>
      </c>
      <c r="F59">
        <v>22.715</v>
      </c>
      <c r="G59">
        <v>4</v>
      </c>
      <c r="H59">
        <v>605</v>
      </c>
      <c r="I59">
        <v>2</v>
      </c>
      <c r="J59">
        <v>42</v>
      </c>
      <c r="K59" t="str">
        <f t="shared" si="0"/>
        <v>RUIM</v>
      </c>
    </row>
    <row r="60" spans="1:11">
      <c r="A60" t="s">
        <v>21</v>
      </c>
      <c r="B60" t="s">
        <v>24</v>
      </c>
      <c r="C60" t="s">
        <v>30</v>
      </c>
      <c r="D60" t="s">
        <v>22</v>
      </c>
      <c r="E60" t="s">
        <v>14</v>
      </c>
      <c r="F60">
        <v>9.74</v>
      </c>
      <c r="G60">
        <v>2</v>
      </c>
      <c r="H60">
        <v>472</v>
      </c>
      <c r="I60">
        <v>3</v>
      </c>
      <c r="J60">
        <v>43</v>
      </c>
      <c r="K60" t="str">
        <f t="shared" si="0"/>
        <v>RUIM</v>
      </c>
    </row>
    <row r="61" spans="1:11">
      <c r="A61" t="s">
        <v>10</v>
      </c>
      <c r="B61" t="s">
        <v>16</v>
      </c>
      <c r="C61" t="s">
        <v>12</v>
      </c>
      <c r="D61" t="s">
        <v>17</v>
      </c>
      <c r="E61" t="s">
        <v>23</v>
      </c>
      <c r="F61">
        <v>28.66</v>
      </c>
      <c r="G61">
        <v>5</v>
      </c>
      <c r="H61">
        <v>577</v>
      </c>
      <c r="I61">
        <v>1</v>
      </c>
      <c r="J61">
        <v>35</v>
      </c>
      <c r="K61" t="str">
        <f t="shared" si="0"/>
        <v>RUIM</v>
      </c>
    </row>
    <row r="62" spans="1:11">
      <c r="A62" t="s">
        <v>21</v>
      </c>
      <c r="B62" t="s">
        <v>24</v>
      </c>
      <c r="C62" t="s">
        <v>12</v>
      </c>
      <c r="D62" t="s">
        <v>26</v>
      </c>
      <c r="E62" t="s">
        <v>23</v>
      </c>
      <c r="F62">
        <v>14</v>
      </c>
      <c r="G62">
        <v>3</v>
      </c>
      <c r="H62">
        <v>384</v>
      </c>
      <c r="I62">
        <v>2</v>
      </c>
      <c r="J62">
        <v>38</v>
      </c>
      <c r="K62" t="str">
        <f t="shared" si="0"/>
        <v>RUIM</v>
      </c>
    </row>
    <row r="63" spans="1:11">
      <c r="A63" t="s">
        <v>29</v>
      </c>
      <c r="B63" t="s">
        <v>28</v>
      </c>
      <c r="C63" t="s">
        <v>20</v>
      </c>
      <c r="D63" t="s">
        <v>25</v>
      </c>
      <c r="E63" t="s">
        <v>27</v>
      </c>
      <c r="F63">
        <v>85.355000000000004</v>
      </c>
      <c r="G63">
        <v>6</v>
      </c>
      <c r="H63">
        <v>603</v>
      </c>
      <c r="I63">
        <v>3</v>
      </c>
      <c r="J63">
        <v>48</v>
      </c>
      <c r="K63" t="str">
        <f t="shared" si="0"/>
        <v>BOA</v>
      </c>
    </row>
    <row r="64" spans="1:11">
      <c r="A64" t="s">
        <v>21</v>
      </c>
      <c r="B64" t="s">
        <v>24</v>
      </c>
      <c r="C64" t="s">
        <v>30</v>
      </c>
      <c r="D64" t="s">
        <v>13</v>
      </c>
      <c r="E64" t="s">
        <v>14</v>
      </c>
      <c r="F64">
        <v>12.244999999999999</v>
      </c>
      <c r="G64">
        <v>2</v>
      </c>
      <c r="H64">
        <v>454</v>
      </c>
      <c r="I64">
        <v>2</v>
      </c>
      <c r="J64">
        <v>35</v>
      </c>
      <c r="K64" t="str">
        <f t="shared" si="0"/>
        <v>RUIM</v>
      </c>
    </row>
    <row r="65" spans="1:11">
      <c r="A65" t="s">
        <v>21</v>
      </c>
      <c r="B65" t="s">
        <v>11</v>
      </c>
      <c r="C65" t="s">
        <v>30</v>
      </c>
      <c r="D65" t="s">
        <v>22</v>
      </c>
      <c r="E65" t="s">
        <v>14</v>
      </c>
      <c r="F65">
        <v>16.574999999999999</v>
      </c>
      <c r="G65">
        <v>3</v>
      </c>
      <c r="H65">
        <v>516</v>
      </c>
      <c r="I65">
        <v>3</v>
      </c>
      <c r="J65">
        <v>33</v>
      </c>
      <c r="K65" t="str">
        <f t="shared" si="0"/>
        <v>RUIM</v>
      </c>
    </row>
    <row r="66" spans="1:11">
      <c r="A66" t="s">
        <v>21</v>
      </c>
      <c r="B66" t="s">
        <v>24</v>
      </c>
      <c r="C66" t="s">
        <v>12</v>
      </c>
      <c r="D66" t="s">
        <v>26</v>
      </c>
      <c r="E66" t="s">
        <v>23</v>
      </c>
      <c r="F66">
        <v>20.855</v>
      </c>
      <c r="G66">
        <v>4</v>
      </c>
      <c r="H66">
        <v>628</v>
      </c>
      <c r="I66">
        <v>2</v>
      </c>
      <c r="J66">
        <v>39</v>
      </c>
      <c r="K66" t="str">
        <f t="shared" si="0"/>
        <v>RUIM</v>
      </c>
    </row>
    <row r="67" spans="1:11">
      <c r="A67" t="s">
        <v>21</v>
      </c>
      <c r="B67" t="s">
        <v>24</v>
      </c>
      <c r="C67" t="s">
        <v>30</v>
      </c>
      <c r="D67" t="s">
        <v>26</v>
      </c>
      <c r="E67" t="s">
        <v>14</v>
      </c>
      <c r="F67">
        <v>4.9550000000000001</v>
      </c>
      <c r="G67">
        <v>1</v>
      </c>
      <c r="H67">
        <v>370</v>
      </c>
      <c r="I67">
        <v>2</v>
      </c>
      <c r="J67">
        <v>36</v>
      </c>
      <c r="K67" t="str">
        <f t="shared" si="0"/>
        <v>RUIM</v>
      </c>
    </row>
    <row r="68" spans="1:11">
      <c r="A68" t="s">
        <v>15</v>
      </c>
      <c r="B68" t="s">
        <v>11</v>
      </c>
      <c r="C68" t="s">
        <v>12</v>
      </c>
      <c r="D68" t="s">
        <v>22</v>
      </c>
      <c r="E68" t="s">
        <v>18</v>
      </c>
      <c r="F68">
        <v>36.53</v>
      </c>
      <c r="G68">
        <v>6</v>
      </c>
      <c r="H68">
        <v>465</v>
      </c>
      <c r="I68">
        <v>2</v>
      </c>
      <c r="J68">
        <v>46</v>
      </c>
      <c r="K68" t="str">
        <f t="shared" ref="K68:K131" si="1">IF(OR(E68="Muito insatisfeito",E68="Insatisfeito"),"RUIM","BOA")</f>
        <v>BOA</v>
      </c>
    </row>
    <row r="69" spans="1:11">
      <c r="A69" t="s">
        <v>21</v>
      </c>
      <c r="B69" t="s">
        <v>24</v>
      </c>
      <c r="C69" t="s">
        <v>12</v>
      </c>
      <c r="D69" t="s">
        <v>13</v>
      </c>
      <c r="E69" t="s">
        <v>23</v>
      </c>
      <c r="F69">
        <v>18.39</v>
      </c>
      <c r="G69">
        <v>4</v>
      </c>
      <c r="H69">
        <v>613</v>
      </c>
      <c r="I69">
        <v>2</v>
      </c>
      <c r="J69">
        <v>37</v>
      </c>
      <c r="K69" t="str">
        <f t="shared" si="1"/>
        <v>RUIM</v>
      </c>
    </row>
    <row r="70" spans="1:11">
      <c r="A70" t="s">
        <v>15</v>
      </c>
      <c r="B70" t="s">
        <v>24</v>
      </c>
      <c r="C70" t="s">
        <v>12</v>
      </c>
      <c r="D70" t="s">
        <v>25</v>
      </c>
      <c r="E70" t="s">
        <v>18</v>
      </c>
      <c r="F70">
        <v>33.76</v>
      </c>
      <c r="G70">
        <v>6</v>
      </c>
      <c r="H70">
        <v>557</v>
      </c>
      <c r="I70">
        <v>4</v>
      </c>
      <c r="J70">
        <v>39</v>
      </c>
      <c r="K70" t="str">
        <f t="shared" si="1"/>
        <v>BOA</v>
      </c>
    </row>
    <row r="71" spans="1:11">
      <c r="A71" t="s">
        <v>29</v>
      </c>
      <c r="B71" t="s">
        <v>11</v>
      </c>
      <c r="C71" t="s">
        <v>20</v>
      </c>
      <c r="D71" t="s">
        <v>17</v>
      </c>
      <c r="E71" t="s">
        <v>27</v>
      </c>
      <c r="F71">
        <v>50.28</v>
      </c>
      <c r="G71">
        <v>6</v>
      </c>
      <c r="H71">
        <v>584</v>
      </c>
      <c r="I71">
        <v>2</v>
      </c>
      <c r="J71">
        <v>44</v>
      </c>
      <c r="K71" t="str">
        <f t="shared" si="1"/>
        <v>BOA</v>
      </c>
    </row>
    <row r="72" spans="1:11">
      <c r="A72" t="s">
        <v>29</v>
      </c>
      <c r="B72" t="s">
        <v>28</v>
      </c>
      <c r="C72" t="s">
        <v>20</v>
      </c>
      <c r="D72" t="s">
        <v>17</v>
      </c>
      <c r="E72" t="s">
        <v>27</v>
      </c>
      <c r="F72">
        <v>50.515000000000001</v>
      </c>
      <c r="G72">
        <v>6</v>
      </c>
      <c r="H72">
        <v>525</v>
      </c>
      <c r="I72">
        <v>2</v>
      </c>
      <c r="J72">
        <v>44</v>
      </c>
      <c r="K72" t="str">
        <f t="shared" si="1"/>
        <v>BOA</v>
      </c>
    </row>
    <row r="73" spans="1:11">
      <c r="A73" t="s">
        <v>10</v>
      </c>
      <c r="B73" t="s">
        <v>24</v>
      </c>
      <c r="C73" t="s">
        <v>12</v>
      </c>
      <c r="D73" t="s">
        <v>26</v>
      </c>
      <c r="E73" t="s">
        <v>14</v>
      </c>
      <c r="F73">
        <v>10.82</v>
      </c>
      <c r="G73">
        <v>2</v>
      </c>
      <c r="H73">
        <v>550</v>
      </c>
      <c r="I73">
        <v>1</v>
      </c>
      <c r="J73">
        <v>32</v>
      </c>
      <c r="K73" t="str">
        <f t="shared" si="1"/>
        <v>RUIM</v>
      </c>
    </row>
    <row r="74" spans="1:11">
      <c r="A74" t="s">
        <v>19</v>
      </c>
      <c r="B74" t="s">
        <v>11</v>
      </c>
      <c r="C74" t="s">
        <v>12</v>
      </c>
      <c r="D74" t="s">
        <v>22</v>
      </c>
      <c r="E74" t="s">
        <v>18</v>
      </c>
      <c r="F74">
        <v>24.835000000000001</v>
      </c>
      <c r="G74">
        <v>5</v>
      </c>
      <c r="H74">
        <v>471</v>
      </c>
      <c r="I74">
        <v>2</v>
      </c>
      <c r="J74">
        <v>23</v>
      </c>
      <c r="K74" t="str">
        <f t="shared" si="1"/>
        <v>BOA</v>
      </c>
    </row>
    <row r="75" spans="1:11">
      <c r="A75" t="s">
        <v>10</v>
      </c>
      <c r="B75" t="s">
        <v>24</v>
      </c>
      <c r="C75" t="s">
        <v>30</v>
      </c>
      <c r="D75" t="s">
        <v>13</v>
      </c>
      <c r="E75" t="s">
        <v>14</v>
      </c>
      <c r="F75">
        <v>10.98</v>
      </c>
      <c r="G75">
        <v>2</v>
      </c>
      <c r="H75">
        <v>538</v>
      </c>
      <c r="I75">
        <v>2</v>
      </c>
      <c r="J75">
        <v>33</v>
      </c>
      <c r="K75" t="str">
        <f t="shared" si="1"/>
        <v>RUIM</v>
      </c>
    </row>
    <row r="76" spans="1:11">
      <c r="A76" t="s">
        <v>10</v>
      </c>
      <c r="B76" t="s">
        <v>11</v>
      </c>
      <c r="C76" t="s">
        <v>12</v>
      </c>
      <c r="D76" t="s">
        <v>17</v>
      </c>
      <c r="E76" t="s">
        <v>14</v>
      </c>
      <c r="F76">
        <v>21.245000000000001</v>
      </c>
      <c r="G76">
        <v>4</v>
      </c>
      <c r="H76">
        <v>442</v>
      </c>
      <c r="I76">
        <v>2</v>
      </c>
      <c r="J76">
        <v>30</v>
      </c>
      <c r="K76" t="str">
        <f t="shared" si="1"/>
        <v>RUIM</v>
      </c>
    </row>
    <row r="77" spans="1:11">
      <c r="A77" t="s">
        <v>21</v>
      </c>
      <c r="B77" t="s">
        <v>24</v>
      </c>
      <c r="C77" t="s">
        <v>30</v>
      </c>
      <c r="D77" t="s">
        <v>22</v>
      </c>
      <c r="E77" t="s">
        <v>14</v>
      </c>
      <c r="F77">
        <v>6.6449999999999996</v>
      </c>
      <c r="G77">
        <v>1</v>
      </c>
      <c r="H77">
        <v>486</v>
      </c>
      <c r="I77">
        <v>1</v>
      </c>
      <c r="J77">
        <v>30</v>
      </c>
      <c r="K77" t="str">
        <f t="shared" si="1"/>
        <v>RUIM</v>
      </c>
    </row>
    <row r="78" spans="1:11">
      <c r="A78" t="s">
        <v>10</v>
      </c>
      <c r="B78" t="s">
        <v>24</v>
      </c>
      <c r="C78" t="s">
        <v>12</v>
      </c>
      <c r="D78" t="s">
        <v>22</v>
      </c>
      <c r="E78" t="s">
        <v>23</v>
      </c>
      <c r="F78">
        <v>32.344999999999999</v>
      </c>
      <c r="G78">
        <v>6</v>
      </c>
      <c r="H78">
        <v>454</v>
      </c>
      <c r="I78">
        <v>1</v>
      </c>
      <c r="J78">
        <v>40</v>
      </c>
      <c r="K78" t="str">
        <f t="shared" si="1"/>
        <v>RUIM</v>
      </c>
    </row>
    <row r="79" spans="1:11">
      <c r="A79" t="s">
        <v>19</v>
      </c>
      <c r="B79" t="s">
        <v>11</v>
      </c>
      <c r="C79" t="s">
        <v>12</v>
      </c>
      <c r="D79" t="s">
        <v>13</v>
      </c>
      <c r="E79" t="s">
        <v>14</v>
      </c>
      <c r="F79">
        <v>65.39</v>
      </c>
      <c r="G79">
        <v>6</v>
      </c>
      <c r="H79">
        <v>670</v>
      </c>
      <c r="I79">
        <v>2</v>
      </c>
      <c r="J79">
        <v>38</v>
      </c>
      <c r="K79" t="str">
        <f t="shared" si="1"/>
        <v>RUIM</v>
      </c>
    </row>
    <row r="80" spans="1:11">
      <c r="A80" t="s">
        <v>15</v>
      </c>
      <c r="B80" t="s">
        <v>16</v>
      </c>
      <c r="C80" t="s">
        <v>12</v>
      </c>
      <c r="D80" t="s">
        <v>17</v>
      </c>
      <c r="E80" t="s">
        <v>18</v>
      </c>
      <c r="F80">
        <v>38.46</v>
      </c>
      <c r="G80">
        <v>6</v>
      </c>
      <c r="H80">
        <v>626</v>
      </c>
      <c r="I80">
        <v>2</v>
      </c>
      <c r="J80">
        <v>30</v>
      </c>
      <c r="K80" t="str">
        <f t="shared" si="1"/>
        <v>BOA</v>
      </c>
    </row>
    <row r="81" spans="1:11">
      <c r="A81" t="s">
        <v>19</v>
      </c>
      <c r="B81" t="s">
        <v>28</v>
      </c>
      <c r="C81" t="s">
        <v>20</v>
      </c>
      <c r="D81" t="s">
        <v>25</v>
      </c>
      <c r="E81" t="s">
        <v>23</v>
      </c>
      <c r="F81">
        <v>29.305</v>
      </c>
      <c r="G81">
        <v>5</v>
      </c>
      <c r="H81">
        <v>560</v>
      </c>
      <c r="I81">
        <v>2</v>
      </c>
      <c r="J81">
        <v>24</v>
      </c>
      <c r="K81" t="str">
        <f t="shared" si="1"/>
        <v>RUIM</v>
      </c>
    </row>
    <row r="82" spans="1:11">
      <c r="A82" t="s">
        <v>15</v>
      </c>
      <c r="B82" t="s">
        <v>28</v>
      </c>
      <c r="C82" t="s">
        <v>20</v>
      </c>
      <c r="D82" t="s">
        <v>17</v>
      </c>
      <c r="E82" t="s">
        <v>27</v>
      </c>
      <c r="F82">
        <v>40.049999999999997</v>
      </c>
      <c r="G82">
        <v>6</v>
      </c>
      <c r="H82">
        <v>656</v>
      </c>
      <c r="I82">
        <v>2</v>
      </c>
      <c r="J82">
        <v>41</v>
      </c>
      <c r="K82" t="str">
        <f t="shared" si="1"/>
        <v>BOA</v>
      </c>
    </row>
    <row r="83" spans="1:11">
      <c r="A83" t="s">
        <v>15</v>
      </c>
      <c r="B83" t="s">
        <v>11</v>
      </c>
      <c r="C83" t="s">
        <v>12</v>
      </c>
      <c r="D83" t="s">
        <v>25</v>
      </c>
      <c r="E83" t="s">
        <v>23</v>
      </c>
      <c r="F83">
        <v>28.34</v>
      </c>
      <c r="G83">
        <v>5</v>
      </c>
      <c r="H83">
        <v>542</v>
      </c>
      <c r="I83">
        <v>1</v>
      </c>
      <c r="J83">
        <v>32</v>
      </c>
      <c r="K83" t="str">
        <f t="shared" si="1"/>
        <v>RUIM</v>
      </c>
    </row>
    <row r="84" spans="1:11">
      <c r="A84" t="s">
        <v>29</v>
      </c>
      <c r="B84" t="s">
        <v>16</v>
      </c>
      <c r="C84" t="s">
        <v>20</v>
      </c>
      <c r="D84" t="s">
        <v>25</v>
      </c>
      <c r="E84" t="s">
        <v>27</v>
      </c>
      <c r="F84">
        <v>60.23</v>
      </c>
      <c r="G84">
        <v>6</v>
      </c>
      <c r="H84">
        <v>518</v>
      </c>
      <c r="I84">
        <v>2</v>
      </c>
      <c r="J84">
        <v>39</v>
      </c>
      <c r="K84" t="str">
        <f t="shared" si="1"/>
        <v>BOA</v>
      </c>
    </row>
    <row r="85" spans="1:11">
      <c r="A85" t="s">
        <v>10</v>
      </c>
      <c r="B85" t="s">
        <v>24</v>
      </c>
      <c r="C85" t="s">
        <v>12</v>
      </c>
      <c r="D85" t="s">
        <v>17</v>
      </c>
      <c r="E85" t="s">
        <v>14</v>
      </c>
      <c r="F85">
        <v>17.809999999999999</v>
      </c>
      <c r="G85">
        <v>4</v>
      </c>
      <c r="H85">
        <v>643</v>
      </c>
      <c r="I85">
        <v>2</v>
      </c>
      <c r="J85">
        <v>32</v>
      </c>
      <c r="K85" t="str">
        <f t="shared" si="1"/>
        <v>RUIM</v>
      </c>
    </row>
    <row r="86" spans="1:11">
      <c r="A86" t="s">
        <v>21</v>
      </c>
      <c r="B86" t="s">
        <v>24</v>
      </c>
      <c r="C86" t="s">
        <v>30</v>
      </c>
      <c r="D86" t="s">
        <v>22</v>
      </c>
      <c r="E86" t="s">
        <v>14</v>
      </c>
      <c r="F86">
        <v>2.8650000000000002</v>
      </c>
      <c r="G86">
        <v>1</v>
      </c>
      <c r="H86">
        <v>421</v>
      </c>
      <c r="I86">
        <v>1</v>
      </c>
      <c r="J86">
        <v>18</v>
      </c>
      <c r="K86" t="str">
        <f t="shared" si="1"/>
        <v>RUIM</v>
      </c>
    </row>
    <row r="87" spans="1:11">
      <c r="A87" t="s">
        <v>29</v>
      </c>
      <c r="B87" t="s">
        <v>11</v>
      </c>
      <c r="C87" t="s">
        <v>20</v>
      </c>
      <c r="D87" t="s">
        <v>25</v>
      </c>
      <c r="E87" t="s">
        <v>27</v>
      </c>
      <c r="F87">
        <v>68.75</v>
      </c>
      <c r="G87">
        <v>6</v>
      </c>
      <c r="H87">
        <v>637</v>
      </c>
      <c r="I87">
        <v>3</v>
      </c>
      <c r="J87">
        <v>49</v>
      </c>
      <c r="K87" t="str">
        <f t="shared" si="1"/>
        <v>BOA</v>
      </c>
    </row>
    <row r="88" spans="1:11">
      <c r="A88" t="s">
        <v>29</v>
      </c>
      <c r="B88" t="s">
        <v>11</v>
      </c>
      <c r="C88" t="s">
        <v>20</v>
      </c>
      <c r="D88" t="s">
        <v>17</v>
      </c>
      <c r="E88" t="s">
        <v>18</v>
      </c>
      <c r="F88">
        <v>47.524999999999999</v>
      </c>
      <c r="G88">
        <v>6</v>
      </c>
      <c r="H88">
        <v>454</v>
      </c>
      <c r="I88">
        <v>4</v>
      </c>
      <c r="J88">
        <v>38</v>
      </c>
      <c r="K88" t="str">
        <f t="shared" si="1"/>
        <v>BOA</v>
      </c>
    </row>
    <row r="89" spans="1:11">
      <c r="A89" t="s">
        <v>21</v>
      </c>
      <c r="B89" t="s">
        <v>24</v>
      </c>
      <c r="C89" t="s">
        <v>30</v>
      </c>
      <c r="D89" t="s">
        <v>13</v>
      </c>
      <c r="E89" t="s">
        <v>14</v>
      </c>
      <c r="F89">
        <v>8.4049999999999994</v>
      </c>
      <c r="G89">
        <v>1</v>
      </c>
      <c r="H89">
        <v>422</v>
      </c>
      <c r="I89">
        <v>2</v>
      </c>
      <c r="J89">
        <v>30</v>
      </c>
      <c r="K89" t="str">
        <f t="shared" si="1"/>
        <v>RUIM</v>
      </c>
    </row>
    <row r="90" spans="1:11">
      <c r="A90" t="s">
        <v>15</v>
      </c>
      <c r="B90" t="s">
        <v>24</v>
      </c>
      <c r="C90" t="s">
        <v>12</v>
      </c>
      <c r="D90" t="s">
        <v>17</v>
      </c>
      <c r="E90" t="s">
        <v>18</v>
      </c>
      <c r="F90">
        <v>19.23</v>
      </c>
      <c r="G90">
        <v>4</v>
      </c>
      <c r="H90">
        <v>426</v>
      </c>
      <c r="I90">
        <v>1</v>
      </c>
      <c r="J90">
        <v>45</v>
      </c>
      <c r="K90" t="str">
        <f t="shared" si="1"/>
        <v>BOA</v>
      </c>
    </row>
    <row r="91" spans="1:11">
      <c r="A91" t="s">
        <v>21</v>
      </c>
      <c r="B91" t="s">
        <v>24</v>
      </c>
      <c r="C91" t="s">
        <v>30</v>
      </c>
      <c r="D91" t="s">
        <v>26</v>
      </c>
      <c r="E91" t="s">
        <v>14</v>
      </c>
      <c r="F91">
        <v>10.58</v>
      </c>
      <c r="G91">
        <v>2</v>
      </c>
      <c r="H91">
        <v>451</v>
      </c>
      <c r="I91">
        <v>2</v>
      </c>
      <c r="J91">
        <v>34</v>
      </c>
      <c r="K91" t="str">
        <f t="shared" si="1"/>
        <v>RUIM</v>
      </c>
    </row>
    <row r="92" spans="1:11">
      <c r="A92" t="s">
        <v>21</v>
      </c>
      <c r="B92" t="s">
        <v>24</v>
      </c>
      <c r="C92" t="s">
        <v>30</v>
      </c>
      <c r="D92" t="s">
        <v>22</v>
      </c>
      <c r="E92" t="s">
        <v>14</v>
      </c>
      <c r="F92">
        <v>10.98</v>
      </c>
      <c r="G92">
        <v>2</v>
      </c>
      <c r="H92">
        <v>471</v>
      </c>
      <c r="I92">
        <v>1</v>
      </c>
      <c r="J92">
        <v>30</v>
      </c>
      <c r="K92" t="str">
        <f t="shared" si="1"/>
        <v>RUIM</v>
      </c>
    </row>
    <row r="93" spans="1:11">
      <c r="A93" t="s">
        <v>21</v>
      </c>
      <c r="B93" t="s">
        <v>11</v>
      </c>
      <c r="C93" t="s">
        <v>30</v>
      </c>
      <c r="D93" t="s">
        <v>17</v>
      </c>
      <c r="E93" t="s">
        <v>14</v>
      </c>
      <c r="F93">
        <v>16.684999999999999</v>
      </c>
      <c r="G93">
        <v>3</v>
      </c>
      <c r="H93">
        <v>383</v>
      </c>
      <c r="I93">
        <v>1</v>
      </c>
      <c r="J93">
        <v>29</v>
      </c>
      <c r="K93" t="str">
        <f t="shared" si="1"/>
        <v>RUIM</v>
      </c>
    </row>
    <row r="94" spans="1:11">
      <c r="A94" t="s">
        <v>21</v>
      </c>
      <c r="B94" t="s">
        <v>24</v>
      </c>
      <c r="C94" t="s">
        <v>30</v>
      </c>
      <c r="D94" t="s">
        <v>17</v>
      </c>
      <c r="E94" t="s">
        <v>14</v>
      </c>
      <c r="F94">
        <v>8.8800000000000008</v>
      </c>
      <c r="G94">
        <v>2</v>
      </c>
      <c r="H94">
        <v>526</v>
      </c>
      <c r="I94">
        <v>0</v>
      </c>
      <c r="J94">
        <v>29</v>
      </c>
      <c r="K94" t="str">
        <f t="shared" si="1"/>
        <v>RUIM</v>
      </c>
    </row>
    <row r="95" spans="1:11">
      <c r="A95" t="s">
        <v>19</v>
      </c>
      <c r="B95" t="s">
        <v>24</v>
      </c>
      <c r="C95" t="s">
        <v>12</v>
      </c>
      <c r="D95" t="s">
        <v>13</v>
      </c>
      <c r="E95" t="s">
        <v>23</v>
      </c>
      <c r="F95">
        <v>25.27</v>
      </c>
      <c r="G95">
        <v>5</v>
      </c>
      <c r="H95">
        <v>463</v>
      </c>
      <c r="I95">
        <v>2</v>
      </c>
      <c r="J95">
        <v>31</v>
      </c>
      <c r="K95" t="str">
        <f t="shared" si="1"/>
        <v>RUIM</v>
      </c>
    </row>
    <row r="96" spans="1:11">
      <c r="A96" t="s">
        <v>19</v>
      </c>
      <c r="B96" t="s">
        <v>28</v>
      </c>
      <c r="C96" t="s">
        <v>12</v>
      </c>
      <c r="D96" t="s">
        <v>17</v>
      </c>
      <c r="E96" t="s">
        <v>18</v>
      </c>
      <c r="F96">
        <v>27.55</v>
      </c>
      <c r="G96">
        <v>5</v>
      </c>
      <c r="H96">
        <v>467</v>
      </c>
      <c r="I96">
        <v>2</v>
      </c>
      <c r="J96">
        <v>30</v>
      </c>
      <c r="K96" t="str">
        <f t="shared" si="1"/>
        <v>BOA</v>
      </c>
    </row>
    <row r="97" spans="1:11">
      <c r="A97" t="s">
        <v>19</v>
      </c>
      <c r="B97" t="s">
        <v>16</v>
      </c>
      <c r="C97" t="s">
        <v>30</v>
      </c>
      <c r="D97" t="s">
        <v>13</v>
      </c>
      <c r="E97" t="s">
        <v>18</v>
      </c>
      <c r="F97">
        <v>13.055</v>
      </c>
      <c r="G97">
        <v>3</v>
      </c>
      <c r="H97">
        <v>501</v>
      </c>
      <c r="I97">
        <v>1</v>
      </c>
      <c r="J97">
        <v>18</v>
      </c>
      <c r="K97" t="str">
        <f t="shared" si="1"/>
        <v>BOA</v>
      </c>
    </row>
    <row r="98" spans="1:11">
      <c r="A98" t="s">
        <v>29</v>
      </c>
      <c r="B98" t="s">
        <v>16</v>
      </c>
      <c r="C98" t="s">
        <v>20</v>
      </c>
      <c r="D98" t="s">
        <v>17</v>
      </c>
      <c r="E98" t="s">
        <v>18</v>
      </c>
      <c r="F98">
        <v>30.465</v>
      </c>
      <c r="G98">
        <v>5</v>
      </c>
      <c r="H98">
        <v>438</v>
      </c>
      <c r="I98">
        <v>2</v>
      </c>
      <c r="J98">
        <v>36</v>
      </c>
      <c r="K98" t="str">
        <f t="shared" si="1"/>
        <v>BOA</v>
      </c>
    </row>
    <row r="99" spans="1:11">
      <c r="A99" t="s">
        <v>10</v>
      </c>
      <c r="B99" t="s">
        <v>11</v>
      </c>
      <c r="C99" t="s">
        <v>12</v>
      </c>
      <c r="D99" t="s">
        <v>13</v>
      </c>
      <c r="E99" t="s">
        <v>14</v>
      </c>
      <c r="F99">
        <v>18.155000000000001</v>
      </c>
      <c r="G99">
        <v>4</v>
      </c>
      <c r="H99">
        <v>525</v>
      </c>
      <c r="I99">
        <v>2</v>
      </c>
      <c r="J99">
        <v>39</v>
      </c>
      <c r="K99" t="str">
        <f t="shared" si="1"/>
        <v>RUIM</v>
      </c>
    </row>
    <row r="100" spans="1:11">
      <c r="A100" t="s">
        <v>19</v>
      </c>
      <c r="B100" t="s">
        <v>24</v>
      </c>
      <c r="C100" t="s">
        <v>12</v>
      </c>
      <c r="D100" t="s">
        <v>13</v>
      </c>
      <c r="E100" t="s">
        <v>18</v>
      </c>
      <c r="F100">
        <v>14</v>
      </c>
      <c r="G100">
        <v>3</v>
      </c>
      <c r="H100">
        <v>549</v>
      </c>
      <c r="I100">
        <v>3</v>
      </c>
      <c r="J100">
        <v>32</v>
      </c>
      <c r="K100" t="str">
        <f t="shared" si="1"/>
        <v>BOA</v>
      </c>
    </row>
    <row r="101" spans="1:11">
      <c r="A101" t="s">
        <v>15</v>
      </c>
      <c r="B101" t="s">
        <v>28</v>
      </c>
      <c r="C101" t="s">
        <v>20</v>
      </c>
      <c r="D101" t="s">
        <v>22</v>
      </c>
      <c r="E101" t="s">
        <v>18</v>
      </c>
      <c r="F101">
        <v>28.98</v>
      </c>
      <c r="G101">
        <v>5</v>
      </c>
      <c r="H101">
        <v>551</v>
      </c>
      <c r="I101">
        <v>3</v>
      </c>
      <c r="J101">
        <v>41</v>
      </c>
      <c r="K101" t="str">
        <f t="shared" si="1"/>
        <v>BOA</v>
      </c>
    </row>
    <row r="102" spans="1:11">
      <c r="A102" t="s">
        <v>21</v>
      </c>
      <c r="B102" t="s">
        <v>24</v>
      </c>
      <c r="C102" t="s">
        <v>30</v>
      </c>
      <c r="D102" t="s">
        <v>26</v>
      </c>
      <c r="E102" t="s">
        <v>14</v>
      </c>
      <c r="F102">
        <v>14.19</v>
      </c>
      <c r="G102">
        <v>3</v>
      </c>
      <c r="H102">
        <v>455</v>
      </c>
      <c r="I102">
        <v>3</v>
      </c>
      <c r="J102">
        <v>36</v>
      </c>
      <c r="K102" t="str">
        <f t="shared" si="1"/>
        <v>RUIM</v>
      </c>
    </row>
    <row r="103" spans="1:11">
      <c r="A103" t="s">
        <v>21</v>
      </c>
      <c r="B103" t="s">
        <v>11</v>
      </c>
      <c r="C103" t="s">
        <v>30</v>
      </c>
      <c r="D103" t="s">
        <v>22</v>
      </c>
      <c r="E103" t="s">
        <v>14</v>
      </c>
      <c r="F103">
        <v>34.96</v>
      </c>
      <c r="G103">
        <v>2</v>
      </c>
      <c r="H103">
        <v>344</v>
      </c>
      <c r="I103">
        <v>1</v>
      </c>
      <c r="J103">
        <v>31</v>
      </c>
      <c r="K103" t="str">
        <f t="shared" si="1"/>
        <v>RUIM</v>
      </c>
    </row>
    <row r="104" spans="1:11">
      <c r="A104" t="s">
        <v>10</v>
      </c>
      <c r="B104" t="s">
        <v>11</v>
      </c>
      <c r="C104" t="s">
        <v>12</v>
      </c>
      <c r="D104" t="s">
        <v>22</v>
      </c>
      <c r="E104" t="s">
        <v>23</v>
      </c>
      <c r="F104">
        <v>24.98</v>
      </c>
      <c r="G104">
        <v>5</v>
      </c>
      <c r="H104">
        <v>464</v>
      </c>
      <c r="I104">
        <v>2</v>
      </c>
      <c r="J104">
        <v>33</v>
      </c>
      <c r="K104" t="str">
        <f t="shared" si="1"/>
        <v>RUIM</v>
      </c>
    </row>
    <row r="105" spans="1:11">
      <c r="A105" t="s">
        <v>29</v>
      </c>
      <c r="B105" t="s">
        <v>16</v>
      </c>
      <c r="C105" t="s">
        <v>20</v>
      </c>
      <c r="D105" t="s">
        <v>17</v>
      </c>
      <c r="E105" t="s">
        <v>27</v>
      </c>
      <c r="F105">
        <v>38.655000000000001</v>
      </c>
      <c r="G105">
        <v>6</v>
      </c>
      <c r="H105">
        <v>442</v>
      </c>
      <c r="I105">
        <v>3</v>
      </c>
      <c r="J105">
        <v>39</v>
      </c>
      <c r="K105" t="str">
        <f t="shared" si="1"/>
        <v>BOA</v>
      </c>
    </row>
    <row r="106" spans="1:11">
      <c r="A106" t="s">
        <v>15</v>
      </c>
      <c r="B106" t="s">
        <v>16</v>
      </c>
      <c r="C106" t="s">
        <v>20</v>
      </c>
      <c r="D106" t="s">
        <v>25</v>
      </c>
      <c r="E106" t="s">
        <v>18</v>
      </c>
      <c r="F106">
        <v>40.86</v>
      </c>
      <c r="G106">
        <v>6</v>
      </c>
      <c r="H106">
        <v>580</v>
      </c>
      <c r="I106">
        <v>3</v>
      </c>
      <c r="J106">
        <v>35</v>
      </c>
      <c r="K106" t="str">
        <f t="shared" si="1"/>
        <v>BOA</v>
      </c>
    </row>
    <row r="107" spans="1:11">
      <c r="A107" t="s">
        <v>15</v>
      </c>
      <c r="B107" t="s">
        <v>28</v>
      </c>
      <c r="C107" t="s">
        <v>12</v>
      </c>
      <c r="D107" t="s">
        <v>17</v>
      </c>
      <c r="E107" t="s">
        <v>27</v>
      </c>
      <c r="F107">
        <v>25.27</v>
      </c>
      <c r="G107">
        <v>5</v>
      </c>
      <c r="H107">
        <v>545</v>
      </c>
      <c r="I107">
        <v>3</v>
      </c>
      <c r="J107">
        <v>22</v>
      </c>
      <c r="K107" t="str">
        <f t="shared" si="1"/>
        <v>BOA</v>
      </c>
    </row>
    <row r="108" spans="1:11">
      <c r="A108" t="s">
        <v>19</v>
      </c>
      <c r="B108" t="s">
        <v>16</v>
      </c>
      <c r="C108" t="s">
        <v>12</v>
      </c>
      <c r="D108" t="s">
        <v>26</v>
      </c>
      <c r="E108" t="s">
        <v>18</v>
      </c>
      <c r="F108">
        <v>16.465</v>
      </c>
      <c r="G108">
        <v>3</v>
      </c>
      <c r="H108">
        <v>422</v>
      </c>
      <c r="I108">
        <v>2</v>
      </c>
      <c r="J108">
        <v>40</v>
      </c>
      <c r="K108" t="str">
        <f t="shared" si="1"/>
        <v>BOA</v>
      </c>
    </row>
    <row r="109" spans="1:11">
      <c r="A109" t="s">
        <v>21</v>
      </c>
      <c r="B109" t="s">
        <v>24</v>
      </c>
      <c r="C109" t="s">
        <v>30</v>
      </c>
      <c r="D109" t="s">
        <v>26</v>
      </c>
      <c r="E109" t="s">
        <v>14</v>
      </c>
      <c r="F109">
        <v>5.5549999999999997</v>
      </c>
      <c r="G109">
        <v>1</v>
      </c>
      <c r="H109">
        <v>359</v>
      </c>
      <c r="I109">
        <v>1</v>
      </c>
      <c r="J109">
        <v>38</v>
      </c>
      <c r="K109" t="str">
        <f t="shared" si="1"/>
        <v>RUIM</v>
      </c>
    </row>
    <row r="110" spans="1:11">
      <c r="A110" t="s">
        <v>10</v>
      </c>
      <c r="B110" t="s">
        <v>16</v>
      </c>
      <c r="C110" t="s">
        <v>12</v>
      </c>
      <c r="D110" t="s">
        <v>26</v>
      </c>
      <c r="E110" t="s">
        <v>23</v>
      </c>
      <c r="F110">
        <v>16.355</v>
      </c>
      <c r="G110">
        <v>3</v>
      </c>
      <c r="H110">
        <v>515</v>
      </c>
      <c r="I110">
        <v>2</v>
      </c>
      <c r="J110">
        <v>32</v>
      </c>
      <c r="K110" t="str">
        <f t="shared" si="1"/>
        <v>RUIM</v>
      </c>
    </row>
    <row r="111" spans="1:11">
      <c r="A111" t="s">
        <v>10</v>
      </c>
      <c r="B111" t="s">
        <v>16</v>
      </c>
      <c r="C111" t="s">
        <v>30</v>
      </c>
      <c r="D111" t="s">
        <v>26</v>
      </c>
      <c r="E111" t="s">
        <v>18</v>
      </c>
      <c r="F111">
        <v>28.66</v>
      </c>
      <c r="G111">
        <v>5</v>
      </c>
      <c r="H111">
        <v>486</v>
      </c>
      <c r="I111">
        <v>3</v>
      </c>
      <c r="J111">
        <v>22</v>
      </c>
      <c r="K111" t="str">
        <f t="shared" si="1"/>
        <v>BOA</v>
      </c>
    </row>
    <row r="112" spans="1:11">
      <c r="A112" t="s">
        <v>15</v>
      </c>
      <c r="B112" t="s">
        <v>28</v>
      </c>
      <c r="C112" t="s">
        <v>12</v>
      </c>
      <c r="D112" t="s">
        <v>17</v>
      </c>
      <c r="E112" t="s">
        <v>23</v>
      </c>
      <c r="F112">
        <v>32</v>
      </c>
      <c r="G112">
        <v>5</v>
      </c>
      <c r="H112">
        <v>487</v>
      </c>
      <c r="I112">
        <v>2</v>
      </c>
      <c r="J112">
        <v>31</v>
      </c>
      <c r="K112" t="str">
        <f t="shared" si="1"/>
        <v>RUIM</v>
      </c>
    </row>
    <row r="113" spans="1:11">
      <c r="A113" t="s">
        <v>10</v>
      </c>
      <c r="B113" t="s">
        <v>24</v>
      </c>
      <c r="C113" t="s">
        <v>30</v>
      </c>
      <c r="D113" t="s">
        <v>13</v>
      </c>
      <c r="E113" t="s">
        <v>14</v>
      </c>
      <c r="F113">
        <v>14.095000000000001</v>
      </c>
      <c r="G113">
        <v>3</v>
      </c>
      <c r="H113">
        <v>334</v>
      </c>
      <c r="I113">
        <v>1</v>
      </c>
      <c r="J113">
        <v>51</v>
      </c>
      <c r="K113" t="str">
        <f t="shared" si="1"/>
        <v>RUIM</v>
      </c>
    </row>
    <row r="114" spans="1:11">
      <c r="A114" t="s">
        <v>15</v>
      </c>
      <c r="B114" t="s">
        <v>11</v>
      </c>
      <c r="C114" t="s">
        <v>20</v>
      </c>
      <c r="D114" t="s">
        <v>13</v>
      </c>
      <c r="E114" t="s">
        <v>27</v>
      </c>
      <c r="F114">
        <v>37.295000000000002</v>
      </c>
      <c r="G114">
        <v>6</v>
      </c>
      <c r="H114">
        <v>587</v>
      </c>
      <c r="I114">
        <v>2</v>
      </c>
      <c r="J114">
        <v>48</v>
      </c>
      <c r="K114" t="str">
        <f t="shared" si="1"/>
        <v>BOA</v>
      </c>
    </row>
    <row r="115" spans="1:11">
      <c r="A115" t="s">
        <v>15</v>
      </c>
      <c r="B115" t="s">
        <v>11</v>
      </c>
      <c r="C115" t="s">
        <v>12</v>
      </c>
      <c r="D115" t="s">
        <v>13</v>
      </c>
      <c r="E115" t="s">
        <v>23</v>
      </c>
      <c r="F115">
        <v>42.515000000000001</v>
      </c>
      <c r="G115">
        <v>6</v>
      </c>
      <c r="H115">
        <v>675</v>
      </c>
      <c r="I115">
        <v>2</v>
      </c>
      <c r="J115">
        <v>43</v>
      </c>
      <c r="K115" t="str">
        <f t="shared" si="1"/>
        <v>RUIM</v>
      </c>
    </row>
    <row r="116" spans="1:11">
      <c r="A116" t="s">
        <v>15</v>
      </c>
      <c r="B116" t="s">
        <v>11</v>
      </c>
      <c r="C116" t="s">
        <v>12</v>
      </c>
      <c r="D116" t="s">
        <v>25</v>
      </c>
      <c r="E116" t="s">
        <v>18</v>
      </c>
      <c r="F116">
        <v>39.65</v>
      </c>
      <c r="G116">
        <v>6</v>
      </c>
      <c r="H116">
        <v>451</v>
      </c>
      <c r="I116">
        <v>2</v>
      </c>
      <c r="J116">
        <v>48</v>
      </c>
      <c r="K116" t="str">
        <f t="shared" si="1"/>
        <v>BOA</v>
      </c>
    </row>
    <row r="117" spans="1:11">
      <c r="A117" t="s">
        <v>21</v>
      </c>
      <c r="B117" t="s">
        <v>24</v>
      </c>
      <c r="C117" t="s">
        <v>12</v>
      </c>
      <c r="D117" t="s">
        <v>26</v>
      </c>
      <c r="E117" t="s">
        <v>23</v>
      </c>
      <c r="F117">
        <v>17.925000000000001</v>
      </c>
      <c r="G117">
        <v>4</v>
      </c>
      <c r="H117">
        <v>402</v>
      </c>
      <c r="I117">
        <v>2</v>
      </c>
      <c r="J117">
        <v>32</v>
      </c>
      <c r="K117" t="str">
        <f t="shared" si="1"/>
        <v>RUIM</v>
      </c>
    </row>
    <row r="118" spans="1:11">
      <c r="A118" t="s">
        <v>10</v>
      </c>
      <c r="B118" t="s">
        <v>11</v>
      </c>
      <c r="C118" t="s">
        <v>30</v>
      </c>
      <c r="D118" t="s">
        <v>22</v>
      </c>
      <c r="E118" t="s">
        <v>14</v>
      </c>
      <c r="F118">
        <v>15.715</v>
      </c>
      <c r="G118">
        <v>3</v>
      </c>
      <c r="H118">
        <v>437</v>
      </c>
      <c r="I118">
        <v>2</v>
      </c>
      <c r="J118">
        <v>30</v>
      </c>
      <c r="K118" t="str">
        <f t="shared" si="1"/>
        <v>RUIM</v>
      </c>
    </row>
    <row r="119" spans="1:11">
      <c r="A119" t="s">
        <v>21</v>
      </c>
      <c r="B119" t="s">
        <v>24</v>
      </c>
      <c r="C119" t="s">
        <v>30</v>
      </c>
      <c r="D119" t="s">
        <v>13</v>
      </c>
      <c r="E119" t="s">
        <v>14</v>
      </c>
      <c r="F119">
        <v>20.855</v>
      </c>
      <c r="G119">
        <v>4</v>
      </c>
      <c r="H119">
        <v>317</v>
      </c>
      <c r="I119">
        <v>2</v>
      </c>
      <c r="J119">
        <v>43</v>
      </c>
      <c r="K119" t="str">
        <f t="shared" si="1"/>
        <v>RUIM</v>
      </c>
    </row>
    <row r="120" spans="1:11">
      <c r="A120" t="s">
        <v>21</v>
      </c>
      <c r="B120" t="s">
        <v>24</v>
      </c>
      <c r="C120" t="s">
        <v>12</v>
      </c>
      <c r="D120" t="s">
        <v>13</v>
      </c>
      <c r="E120" t="s">
        <v>23</v>
      </c>
      <c r="F120">
        <v>18.745000000000001</v>
      </c>
      <c r="G120">
        <v>4</v>
      </c>
      <c r="H120">
        <v>382</v>
      </c>
      <c r="I120">
        <v>2</v>
      </c>
      <c r="J120">
        <v>30</v>
      </c>
      <c r="K120" t="str">
        <f t="shared" si="1"/>
        <v>RUIM</v>
      </c>
    </row>
    <row r="121" spans="1:11">
      <c r="A121" t="s">
        <v>19</v>
      </c>
      <c r="B121" t="s">
        <v>16</v>
      </c>
      <c r="C121" t="s">
        <v>12</v>
      </c>
      <c r="D121" t="s">
        <v>13</v>
      </c>
      <c r="E121" t="s">
        <v>23</v>
      </c>
      <c r="F121">
        <v>18.39</v>
      </c>
      <c r="G121">
        <v>4</v>
      </c>
      <c r="H121">
        <v>502</v>
      </c>
      <c r="I121">
        <v>3</v>
      </c>
      <c r="J121">
        <v>32</v>
      </c>
      <c r="K121" t="str">
        <f t="shared" si="1"/>
        <v>RUIM</v>
      </c>
    </row>
    <row r="122" spans="1:11">
      <c r="A122" t="s">
        <v>19</v>
      </c>
      <c r="B122" t="s">
        <v>28</v>
      </c>
      <c r="C122" t="s">
        <v>12</v>
      </c>
      <c r="D122" t="s">
        <v>25</v>
      </c>
      <c r="E122" t="s">
        <v>14</v>
      </c>
      <c r="F122">
        <v>36.53</v>
      </c>
      <c r="G122">
        <v>6</v>
      </c>
      <c r="H122">
        <v>503</v>
      </c>
      <c r="I122">
        <v>2</v>
      </c>
      <c r="J122">
        <v>50</v>
      </c>
      <c r="K122" t="str">
        <f t="shared" si="1"/>
        <v>RUIM</v>
      </c>
    </row>
    <row r="123" spans="1:11">
      <c r="A123" t="s">
        <v>10</v>
      </c>
      <c r="B123" t="s">
        <v>24</v>
      </c>
      <c r="C123" t="s">
        <v>12</v>
      </c>
      <c r="D123" t="s">
        <v>13</v>
      </c>
      <c r="E123" t="s">
        <v>14</v>
      </c>
      <c r="F123">
        <v>14.79</v>
      </c>
      <c r="G123">
        <v>3</v>
      </c>
      <c r="H123">
        <v>452</v>
      </c>
      <c r="I123">
        <v>3</v>
      </c>
      <c r="J123">
        <v>30</v>
      </c>
      <c r="K123" t="str">
        <f t="shared" si="1"/>
        <v>RUIM</v>
      </c>
    </row>
    <row r="124" spans="1:11">
      <c r="A124" t="s">
        <v>19</v>
      </c>
      <c r="B124" t="s">
        <v>24</v>
      </c>
      <c r="C124" t="s">
        <v>12</v>
      </c>
      <c r="D124" t="s">
        <v>26</v>
      </c>
      <c r="E124" t="s">
        <v>23</v>
      </c>
      <c r="F124">
        <v>25.715</v>
      </c>
      <c r="G124">
        <v>5</v>
      </c>
      <c r="H124">
        <v>424</v>
      </c>
      <c r="I124">
        <v>3</v>
      </c>
      <c r="J124">
        <v>36</v>
      </c>
      <c r="K124" t="str">
        <f t="shared" si="1"/>
        <v>RUIM</v>
      </c>
    </row>
    <row r="125" spans="1:11">
      <c r="A125" t="s">
        <v>21</v>
      </c>
      <c r="B125" t="s">
        <v>24</v>
      </c>
      <c r="C125" t="s">
        <v>12</v>
      </c>
      <c r="D125" t="s">
        <v>22</v>
      </c>
      <c r="E125" t="s">
        <v>14</v>
      </c>
      <c r="F125">
        <v>9.89</v>
      </c>
      <c r="G125">
        <v>2</v>
      </c>
      <c r="H125">
        <v>470</v>
      </c>
      <c r="I125">
        <v>2</v>
      </c>
      <c r="J125">
        <v>21</v>
      </c>
      <c r="K125" t="str">
        <f t="shared" si="1"/>
        <v>RUIM</v>
      </c>
    </row>
    <row r="126" spans="1:11">
      <c r="A126" t="s">
        <v>15</v>
      </c>
      <c r="B126" t="s">
        <v>11</v>
      </c>
      <c r="C126" t="s">
        <v>12</v>
      </c>
      <c r="D126" t="s">
        <v>17</v>
      </c>
      <c r="E126" t="s">
        <v>18</v>
      </c>
      <c r="F126">
        <v>28.34</v>
      </c>
      <c r="G126">
        <v>5</v>
      </c>
      <c r="H126">
        <v>537</v>
      </c>
      <c r="I126">
        <v>2</v>
      </c>
      <c r="J126">
        <v>36</v>
      </c>
      <c r="K126" t="str">
        <f t="shared" si="1"/>
        <v>BOA</v>
      </c>
    </row>
    <row r="127" spans="1:11">
      <c r="A127" t="s">
        <v>15</v>
      </c>
      <c r="B127" t="s">
        <v>16</v>
      </c>
      <c r="C127" t="s">
        <v>12</v>
      </c>
      <c r="D127" t="s">
        <v>13</v>
      </c>
      <c r="E127" t="s">
        <v>18</v>
      </c>
      <c r="F127">
        <v>18.864999999999998</v>
      </c>
      <c r="G127">
        <v>4</v>
      </c>
      <c r="H127">
        <v>361</v>
      </c>
      <c r="I127">
        <v>4</v>
      </c>
      <c r="J127">
        <v>31</v>
      </c>
      <c r="K127" t="str">
        <f t="shared" si="1"/>
        <v>BOA</v>
      </c>
    </row>
    <row r="128" spans="1:11">
      <c r="A128" t="s">
        <v>21</v>
      </c>
      <c r="B128" t="s">
        <v>24</v>
      </c>
      <c r="C128" t="s">
        <v>30</v>
      </c>
      <c r="D128" t="s">
        <v>13</v>
      </c>
      <c r="E128" t="s">
        <v>14</v>
      </c>
      <c r="F128">
        <v>10.115</v>
      </c>
      <c r="G128">
        <v>2</v>
      </c>
      <c r="H128">
        <v>488</v>
      </c>
      <c r="I128">
        <v>3</v>
      </c>
      <c r="J128">
        <v>22</v>
      </c>
      <c r="K128" t="str">
        <f t="shared" si="1"/>
        <v>RUIM</v>
      </c>
    </row>
    <row r="129" spans="1:11">
      <c r="A129" t="s">
        <v>10</v>
      </c>
      <c r="B129" t="s">
        <v>16</v>
      </c>
      <c r="C129" t="s">
        <v>30</v>
      </c>
      <c r="D129" t="s">
        <v>26</v>
      </c>
      <c r="E129" t="s">
        <v>23</v>
      </c>
      <c r="F129">
        <v>15.925000000000001</v>
      </c>
      <c r="G129">
        <v>3</v>
      </c>
      <c r="H129">
        <v>423</v>
      </c>
      <c r="I129">
        <v>2</v>
      </c>
      <c r="J129">
        <v>33</v>
      </c>
      <c r="K129" t="str">
        <f t="shared" si="1"/>
        <v>RUIM</v>
      </c>
    </row>
    <row r="130" spans="1:11">
      <c r="A130" t="s">
        <v>15</v>
      </c>
      <c r="B130" t="s">
        <v>24</v>
      </c>
      <c r="C130" t="s">
        <v>12</v>
      </c>
      <c r="D130" t="s">
        <v>17</v>
      </c>
      <c r="E130" t="s">
        <v>14</v>
      </c>
      <c r="F130">
        <v>20.73</v>
      </c>
      <c r="G130">
        <v>4</v>
      </c>
      <c r="H130">
        <v>538</v>
      </c>
      <c r="I130">
        <v>3</v>
      </c>
      <c r="J130">
        <v>45</v>
      </c>
      <c r="K130" t="str">
        <f t="shared" si="1"/>
        <v>RUIM</v>
      </c>
    </row>
    <row r="131" spans="1:11">
      <c r="A131" t="s">
        <v>29</v>
      </c>
      <c r="B131" t="s">
        <v>28</v>
      </c>
      <c r="C131" t="s">
        <v>20</v>
      </c>
      <c r="D131" t="s">
        <v>25</v>
      </c>
      <c r="E131" t="s">
        <v>27</v>
      </c>
      <c r="F131">
        <v>58.92</v>
      </c>
      <c r="G131">
        <v>6</v>
      </c>
      <c r="H131">
        <v>541</v>
      </c>
      <c r="I131">
        <v>1</v>
      </c>
      <c r="J131">
        <v>40</v>
      </c>
      <c r="K131" t="str">
        <f t="shared" si="1"/>
        <v>BOA</v>
      </c>
    </row>
    <row r="132" spans="1:11">
      <c r="A132" t="s">
        <v>21</v>
      </c>
      <c r="B132" t="s">
        <v>24</v>
      </c>
      <c r="C132" t="s">
        <v>12</v>
      </c>
      <c r="D132" t="s">
        <v>26</v>
      </c>
      <c r="E132" t="s">
        <v>14</v>
      </c>
      <c r="F132">
        <v>15.4</v>
      </c>
      <c r="G132">
        <v>3</v>
      </c>
      <c r="H132">
        <v>413</v>
      </c>
      <c r="I132">
        <v>2</v>
      </c>
      <c r="J132">
        <v>43</v>
      </c>
      <c r="K132" t="str">
        <f t="shared" ref="K132:K195" si="2">IF(OR(E132="Muito insatisfeito",E132="Insatisfeito"),"RUIM","BOA")</f>
        <v>RUIM</v>
      </c>
    </row>
    <row r="133" spans="1:11">
      <c r="A133" t="s">
        <v>21</v>
      </c>
      <c r="B133" t="s">
        <v>24</v>
      </c>
      <c r="C133" t="s">
        <v>30</v>
      </c>
      <c r="D133" t="s">
        <v>26</v>
      </c>
      <c r="E133" t="s">
        <v>14</v>
      </c>
      <c r="F133">
        <v>1.7949999999999999</v>
      </c>
      <c r="G133">
        <v>2</v>
      </c>
      <c r="H133">
        <v>489</v>
      </c>
      <c r="I133">
        <v>1</v>
      </c>
      <c r="J133">
        <v>20</v>
      </c>
      <c r="K133" t="str">
        <f t="shared" si="2"/>
        <v>RUIM</v>
      </c>
    </row>
    <row r="134" spans="1:11">
      <c r="A134" t="s">
        <v>19</v>
      </c>
      <c r="B134" t="s">
        <v>11</v>
      </c>
      <c r="C134" t="s">
        <v>12</v>
      </c>
      <c r="D134" t="s">
        <v>22</v>
      </c>
      <c r="E134" t="s">
        <v>18</v>
      </c>
      <c r="F134">
        <v>30.13</v>
      </c>
      <c r="G134">
        <v>5</v>
      </c>
      <c r="H134">
        <v>561</v>
      </c>
      <c r="I134">
        <v>1</v>
      </c>
      <c r="J134">
        <v>46</v>
      </c>
      <c r="K134" t="str">
        <f t="shared" si="2"/>
        <v>BOA</v>
      </c>
    </row>
    <row r="135" spans="1:11">
      <c r="A135" t="s">
        <v>29</v>
      </c>
      <c r="B135" t="s">
        <v>28</v>
      </c>
      <c r="C135" t="s">
        <v>20</v>
      </c>
      <c r="D135" t="s">
        <v>25</v>
      </c>
      <c r="E135" t="s">
        <v>27</v>
      </c>
      <c r="F135">
        <v>62.36</v>
      </c>
      <c r="G135">
        <v>6</v>
      </c>
      <c r="H135">
        <v>536</v>
      </c>
      <c r="I135">
        <v>2</v>
      </c>
      <c r="J135">
        <v>46</v>
      </c>
      <c r="K135" t="str">
        <f t="shared" si="2"/>
        <v>BOA</v>
      </c>
    </row>
    <row r="136" spans="1:11">
      <c r="A136" t="s">
        <v>15</v>
      </c>
      <c r="B136" t="s">
        <v>16</v>
      </c>
      <c r="C136" t="s">
        <v>12</v>
      </c>
      <c r="D136" t="s">
        <v>25</v>
      </c>
      <c r="E136" t="s">
        <v>23</v>
      </c>
      <c r="F136">
        <v>25.27</v>
      </c>
      <c r="G136">
        <v>5</v>
      </c>
      <c r="H136">
        <v>492</v>
      </c>
      <c r="I136">
        <v>3</v>
      </c>
      <c r="J136">
        <v>28</v>
      </c>
      <c r="K136" t="str">
        <f t="shared" si="2"/>
        <v>RUIM</v>
      </c>
    </row>
    <row r="137" spans="1:11">
      <c r="A137" t="s">
        <v>15</v>
      </c>
      <c r="B137" t="s">
        <v>16</v>
      </c>
      <c r="C137" t="s">
        <v>20</v>
      </c>
      <c r="D137" t="s">
        <v>13</v>
      </c>
      <c r="E137" t="s">
        <v>23</v>
      </c>
      <c r="F137">
        <v>25.57</v>
      </c>
      <c r="G137">
        <v>5</v>
      </c>
      <c r="H137">
        <v>538</v>
      </c>
      <c r="I137">
        <v>1</v>
      </c>
      <c r="J137">
        <v>42</v>
      </c>
      <c r="K137" t="str">
        <f t="shared" si="2"/>
        <v>RUIM</v>
      </c>
    </row>
    <row r="138" spans="1:11">
      <c r="A138" t="s">
        <v>10</v>
      </c>
      <c r="B138" t="s">
        <v>11</v>
      </c>
      <c r="C138" t="s">
        <v>12</v>
      </c>
      <c r="D138" t="s">
        <v>13</v>
      </c>
      <c r="E138" t="s">
        <v>14</v>
      </c>
      <c r="F138">
        <v>20.6</v>
      </c>
      <c r="G138">
        <v>4</v>
      </c>
      <c r="H138">
        <v>541</v>
      </c>
      <c r="I138">
        <v>3</v>
      </c>
      <c r="J138">
        <v>29</v>
      </c>
      <c r="K138" t="str">
        <f t="shared" si="2"/>
        <v>RUIM</v>
      </c>
    </row>
    <row r="139" spans="1:11">
      <c r="A139" t="s">
        <v>29</v>
      </c>
      <c r="B139" t="s">
        <v>16</v>
      </c>
      <c r="C139" t="s">
        <v>12</v>
      </c>
      <c r="D139" t="s">
        <v>25</v>
      </c>
      <c r="E139" t="s">
        <v>18</v>
      </c>
      <c r="F139">
        <v>58.405000000000001</v>
      </c>
      <c r="G139">
        <v>6</v>
      </c>
      <c r="H139">
        <v>604</v>
      </c>
      <c r="I139">
        <v>3</v>
      </c>
      <c r="J139">
        <v>39</v>
      </c>
      <c r="K139" t="str">
        <f t="shared" si="2"/>
        <v>BOA</v>
      </c>
    </row>
    <row r="140" spans="1:11">
      <c r="A140" t="s">
        <v>29</v>
      </c>
      <c r="B140" t="s">
        <v>11</v>
      </c>
      <c r="C140" t="s">
        <v>12</v>
      </c>
      <c r="D140" t="s">
        <v>13</v>
      </c>
      <c r="E140" t="s">
        <v>18</v>
      </c>
      <c r="F140">
        <v>43.36</v>
      </c>
      <c r="G140">
        <v>6</v>
      </c>
      <c r="H140">
        <v>589</v>
      </c>
      <c r="I140">
        <v>3</v>
      </c>
      <c r="J140">
        <v>39</v>
      </c>
      <c r="K140" t="str">
        <f t="shared" si="2"/>
        <v>BOA</v>
      </c>
    </row>
    <row r="141" spans="1:11">
      <c r="A141" t="s">
        <v>19</v>
      </c>
      <c r="B141" t="s">
        <v>11</v>
      </c>
      <c r="C141" t="s">
        <v>12</v>
      </c>
      <c r="D141" t="s">
        <v>22</v>
      </c>
      <c r="E141" t="s">
        <v>18</v>
      </c>
      <c r="F141">
        <v>31.655000000000001</v>
      </c>
      <c r="G141">
        <v>5</v>
      </c>
      <c r="H141">
        <v>552</v>
      </c>
      <c r="I141">
        <v>3</v>
      </c>
      <c r="J141">
        <v>47</v>
      </c>
      <c r="K141" t="str">
        <f t="shared" si="2"/>
        <v>BOA</v>
      </c>
    </row>
    <row r="142" spans="1:11">
      <c r="A142" t="s">
        <v>10</v>
      </c>
      <c r="B142" t="s">
        <v>24</v>
      </c>
      <c r="C142" t="s">
        <v>12</v>
      </c>
      <c r="D142" t="s">
        <v>17</v>
      </c>
      <c r="E142" t="s">
        <v>14</v>
      </c>
      <c r="F142">
        <v>16.14</v>
      </c>
      <c r="G142">
        <v>3</v>
      </c>
      <c r="H142">
        <v>503</v>
      </c>
      <c r="I142">
        <v>0</v>
      </c>
      <c r="J142">
        <v>39</v>
      </c>
      <c r="K142" t="str">
        <f t="shared" si="2"/>
        <v>RUIM</v>
      </c>
    </row>
    <row r="143" spans="1:11">
      <c r="A143" t="s">
        <v>21</v>
      </c>
      <c r="B143" t="s">
        <v>24</v>
      </c>
      <c r="C143" t="s">
        <v>12</v>
      </c>
      <c r="D143" t="s">
        <v>22</v>
      </c>
      <c r="E143" t="s">
        <v>14</v>
      </c>
      <c r="F143">
        <v>8.4049999999999994</v>
      </c>
      <c r="G143">
        <v>1</v>
      </c>
      <c r="H143">
        <v>584</v>
      </c>
      <c r="I143">
        <v>1</v>
      </c>
      <c r="J143">
        <v>29</v>
      </c>
      <c r="K143" t="str">
        <f t="shared" si="2"/>
        <v>RUIM</v>
      </c>
    </row>
    <row r="144" spans="1:11">
      <c r="A144" t="s">
        <v>10</v>
      </c>
      <c r="B144" t="s">
        <v>11</v>
      </c>
      <c r="C144" t="s">
        <v>12</v>
      </c>
      <c r="D144" t="s">
        <v>22</v>
      </c>
      <c r="E144" t="s">
        <v>14</v>
      </c>
      <c r="F144">
        <v>15.09</v>
      </c>
      <c r="G144">
        <v>3</v>
      </c>
      <c r="H144">
        <v>462</v>
      </c>
      <c r="I144">
        <v>2</v>
      </c>
      <c r="J144">
        <v>30</v>
      </c>
      <c r="K144" t="str">
        <f t="shared" si="2"/>
        <v>RUIM</v>
      </c>
    </row>
    <row r="145" spans="1:11">
      <c r="A145" t="s">
        <v>29</v>
      </c>
      <c r="B145" t="s">
        <v>11</v>
      </c>
      <c r="C145" t="s">
        <v>12</v>
      </c>
      <c r="D145" t="s">
        <v>25</v>
      </c>
      <c r="E145" t="s">
        <v>18</v>
      </c>
      <c r="F145">
        <v>43.784999999999997</v>
      </c>
      <c r="G145">
        <v>6</v>
      </c>
      <c r="H145">
        <v>548</v>
      </c>
      <c r="I145">
        <v>1</v>
      </c>
      <c r="J145">
        <v>45</v>
      </c>
      <c r="K145" t="str">
        <f t="shared" si="2"/>
        <v>BOA</v>
      </c>
    </row>
    <row r="146" spans="1:11">
      <c r="A146" t="s">
        <v>15</v>
      </c>
      <c r="B146" t="s">
        <v>28</v>
      </c>
      <c r="C146" t="s">
        <v>12</v>
      </c>
      <c r="D146" t="s">
        <v>13</v>
      </c>
      <c r="E146" t="s">
        <v>27</v>
      </c>
      <c r="F146">
        <v>47.3</v>
      </c>
      <c r="G146">
        <v>6</v>
      </c>
      <c r="H146">
        <v>526</v>
      </c>
      <c r="I146">
        <v>1</v>
      </c>
      <c r="J146">
        <v>37</v>
      </c>
      <c r="K146" t="str">
        <f t="shared" si="2"/>
        <v>BOA</v>
      </c>
    </row>
    <row r="147" spans="1:11">
      <c r="A147" t="s">
        <v>31</v>
      </c>
      <c r="B147" t="s">
        <v>11</v>
      </c>
      <c r="C147" t="s">
        <v>12</v>
      </c>
      <c r="D147" t="s">
        <v>22</v>
      </c>
      <c r="E147" t="s">
        <v>23</v>
      </c>
      <c r="F147">
        <v>14.29</v>
      </c>
      <c r="G147">
        <v>3</v>
      </c>
      <c r="H147">
        <v>524</v>
      </c>
      <c r="I147">
        <v>1</v>
      </c>
      <c r="J147">
        <v>25</v>
      </c>
      <c r="K147" t="str">
        <f t="shared" si="2"/>
        <v>RUIM</v>
      </c>
    </row>
    <row r="148" spans="1:11">
      <c r="A148" t="s">
        <v>19</v>
      </c>
      <c r="B148" t="s">
        <v>16</v>
      </c>
      <c r="C148" t="s">
        <v>12</v>
      </c>
      <c r="D148" t="s">
        <v>17</v>
      </c>
      <c r="E148" t="s">
        <v>14</v>
      </c>
      <c r="F148">
        <v>27.395</v>
      </c>
      <c r="G148">
        <v>5</v>
      </c>
      <c r="H148">
        <v>461</v>
      </c>
      <c r="I148">
        <v>2</v>
      </c>
      <c r="J148">
        <v>48</v>
      </c>
      <c r="K148" t="str">
        <f t="shared" si="2"/>
        <v>RUIM</v>
      </c>
    </row>
    <row r="149" spans="1:11">
      <c r="A149" t="s">
        <v>10</v>
      </c>
      <c r="B149" t="s">
        <v>11</v>
      </c>
      <c r="C149" t="s">
        <v>12</v>
      </c>
      <c r="D149" t="s">
        <v>13</v>
      </c>
      <c r="E149" t="s">
        <v>23</v>
      </c>
      <c r="F149">
        <v>24.835000000000001</v>
      </c>
      <c r="G149">
        <v>5</v>
      </c>
      <c r="H149">
        <v>568</v>
      </c>
      <c r="I149">
        <v>2</v>
      </c>
      <c r="J149">
        <v>37</v>
      </c>
      <c r="K149" t="str">
        <f t="shared" si="2"/>
        <v>RUIM</v>
      </c>
    </row>
    <row r="150" spans="1:11">
      <c r="A150" t="s">
        <v>10</v>
      </c>
      <c r="B150" t="s">
        <v>24</v>
      </c>
      <c r="C150" t="s">
        <v>12</v>
      </c>
      <c r="D150" t="s">
        <v>17</v>
      </c>
      <c r="E150" t="s">
        <v>23</v>
      </c>
      <c r="F150">
        <v>26.62</v>
      </c>
      <c r="G150">
        <v>5</v>
      </c>
      <c r="H150">
        <v>428</v>
      </c>
      <c r="I150">
        <v>1</v>
      </c>
      <c r="J150">
        <v>45</v>
      </c>
      <c r="K150" t="str">
        <f t="shared" si="2"/>
        <v>RUIM</v>
      </c>
    </row>
    <row r="151" spans="1:11">
      <c r="A151" t="s">
        <v>21</v>
      </c>
      <c r="B151" t="s">
        <v>24</v>
      </c>
      <c r="C151" t="s">
        <v>30</v>
      </c>
      <c r="D151" t="s">
        <v>22</v>
      </c>
      <c r="E151" t="s">
        <v>14</v>
      </c>
      <c r="F151">
        <v>6.6449999999999996</v>
      </c>
      <c r="G151">
        <v>1</v>
      </c>
      <c r="H151">
        <v>358</v>
      </c>
      <c r="I151">
        <v>2</v>
      </c>
      <c r="J151">
        <v>36</v>
      </c>
      <c r="K151" t="str">
        <f t="shared" si="2"/>
        <v>RUIM</v>
      </c>
    </row>
    <row r="152" spans="1:11">
      <c r="A152" t="s">
        <v>10</v>
      </c>
      <c r="B152" t="s">
        <v>24</v>
      </c>
      <c r="C152" t="s">
        <v>12</v>
      </c>
      <c r="D152" t="s">
        <v>25</v>
      </c>
      <c r="E152" t="s">
        <v>14</v>
      </c>
      <c r="F152">
        <v>20.22</v>
      </c>
      <c r="G152">
        <v>4</v>
      </c>
      <c r="H152">
        <v>423</v>
      </c>
      <c r="I152">
        <v>2</v>
      </c>
      <c r="J152">
        <v>27</v>
      </c>
      <c r="K152" t="str">
        <f t="shared" si="2"/>
        <v>RUIM</v>
      </c>
    </row>
    <row r="153" spans="1:11">
      <c r="A153" t="s">
        <v>21</v>
      </c>
      <c r="B153" t="s">
        <v>24</v>
      </c>
      <c r="C153" t="s">
        <v>30</v>
      </c>
      <c r="D153" t="s">
        <v>22</v>
      </c>
      <c r="E153" t="s">
        <v>14</v>
      </c>
      <c r="F153">
        <v>9.16</v>
      </c>
      <c r="G153">
        <v>2</v>
      </c>
      <c r="H153">
        <v>495</v>
      </c>
      <c r="I153">
        <v>3</v>
      </c>
      <c r="J153">
        <v>32</v>
      </c>
      <c r="K153" t="str">
        <f t="shared" si="2"/>
        <v>RUIM</v>
      </c>
    </row>
    <row r="154" spans="1:11">
      <c r="A154" t="s">
        <v>29</v>
      </c>
      <c r="B154" t="s">
        <v>16</v>
      </c>
      <c r="C154" t="s">
        <v>12</v>
      </c>
      <c r="D154" t="s">
        <v>17</v>
      </c>
      <c r="E154" t="s">
        <v>27</v>
      </c>
      <c r="F154">
        <v>32.869999999999997</v>
      </c>
      <c r="G154">
        <v>6</v>
      </c>
      <c r="H154">
        <v>744</v>
      </c>
      <c r="I154">
        <v>2</v>
      </c>
      <c r="J154">
        <v>36</v>
      </c>
      <c r="K154" t="str">
        <f t="shared" si="2"/>
        <v>BOA</v>
      </c>
    </row>
    <row r="155" spans="1:11">
      <c r="A155" t="s">
        <v>21</v>
      </c>
      <c r="B155" t="s">
        <v>24</v>
      </c>
      <c r="C155" t="s">
        <v>30</v>
      </c>
      <c r="D155" t="s">
        <v>26</v>
      </c>
      <c r="E155" t="s">
        <v>14</v>
      </c>
      <c r="F155">
        <v>6.87</v>
      </c>
      <c r="G155">
        <v>1</v>
      </c>
      <c r="H155">
        <v>502</v>
      </c>
      <c r="I155">
        <v>2</v>
      </c>
      <c r="J155">
        <v>25</v>
      </c>
      <c r="K155" t="str">
        <f t="shared" si="2"/>
        <v>RUIM</v>
      </c>
    </row>
    <row r="156" spans="1:11">
      <c r="A156" t="s">
        <v>29</v>
      </c>
      <c r="B156" t="s">
        <v>28</v>
      </c>
      <c r="C156" t="s">
        <v>20</v>
      </c>
      <c r="D156" t="s">
        <v>25</v>
      </c>
      <c r="E156" t="s">
        <v>27</v>
      </c>
      <c r="F156">
        <v>42.725000000000001</v>
      </c>
      <c r="G156">
        <v>6</v>
      </c>
      <c r="H156">
        <v>538</v>
      </c>
      <c r="I156">
        <v>3</v>
      </c>
      <c r="J156">
        <v>32</v>
      </c>
      <c r="K156" t="str">
        <f t="shared" si="2"/>
        <v>BOA</v>
      </c>
    </row>
    <row r="157" spans="1:11">
      <c r="A157" t="s">
        <v>21</v>
      </c>
      <c r="B157" t="s">
        <v>24</v>
      </c>
      <c r="C157" t="s">
        <v>12</v>
      </c>
      <c r="D157" t="s">
        <v>13</v>
      </c>
      <c r="E157" t="s">
        <v>23</v>
      </c>
      <c r="F157">
        <v>20.73</v>
      </c>
      <c r="G157">
        <v>4</v>
      </c>
      <c r="H157">
        <v>390</v>
      </c>
      <c r="I157">
        <v>1</v>
      </c>
      <c r="J157">
        <v>41</v>
      </c>
      <c r="K157" t="str">
        <f t="shared" si="2"/>
        <v>RUIM</v>
      </c>
    </row>
    <row r="158" spans="1:11">
      <c r="A158" t="s">
        <v>15</v>
      </c>
      <c r="B158" t="s">
        <v>28</v>
      </c>
      <c r="C158" t="s">
        <v>20</v>
      </c>
      <c r="D158" t="s">
        <v>25</v>
      </c>
      <c r="E158" t="s">
        <v>27</v>
      </c>
      <c r="F158">
        <v>44.65</v>
      </c>
      <c r="G158">
        <v>6</v>
      </c>
      <c r="H158">
        <v>529</v>
      </c>
      <c r="I158">
        <v>2</v>
      </c>
      <c r="J158">
        <v>39</v>
      </c>
      <c r="K158" t="str">
        <f t="shared" si="2"/>
        <v>BOA</v>
      </c>
    </row>
    <row r="159" spans="1:11">
      <c r="A159" t="s">
        <v>10</v>
      </c>
      <c r="B159" t="s">
        <v>11</v>
      </c>
      <c r="C159" t="s">
        <v>30</v>
      </c>
      <c r="D159" t="s">
        <v>25</v>
      </c>
      <c r="E159" t="s">
        <v>18</v>
      </c>
      <c r="F159">
        <v>28.02</v>
      </c>
      <c r="G159">
        <v>5</v>
      </c>
      <c r="H159">
        <v>496</v>
      </c>
      <c r="I159">
        <v>2</v>
      </c>
      <c r="J159">
        <v>27</v>
      </c>
      <c r="K159" t="str">
        <f t="shared" si="2"/>
        <v>BOA</v>
      </c>
    </row>
    <row r="160" spans="1:11">
      <c r="A160" t="s">
        <v>10</v>
      </c>
      <c r="B160" t="s">
        <v>24</v>
      </c>
      <c r="C160" t="s">
        <v>12</v>
      </c>
      <c r="D160" t="s">
        <v>17</v>
      </c>
      <c r="E160" t="s">
        <v>18</v>
      </c>
      <c r="F160">
        <v>26.164999999999999</v>
      </c>
      <c r="G160">
        <v>5</v>
      </c>
      <c r="H160">
        <v>377</v>
      </c>
      <c r="I160">
        <v>3</v>
      </c>
      <c r="J160">
        <v>38</v>
      </c>
      <c r="K160" t="str">
        <f t="shared" si="2"/>
        <v>BOA</v>
      </c>
    </row>
    <row r="161" spans="1:11">
      <c r="A161" t="s">
        <v>21</v>
      </c>
      <c r="B161" t="s">
        <v>24</v>
      </c>
      <c r="C161" t="s">
        <v>12</v>
      </c>
      <c r="D161" t="s">
        <v>13</v>
      </c>
      <c r="E161" t="s">
        <v>14</v>
      </c>
      <c r="F161">
        <v>13.805</v>
      </c>
      <c r="G161">
        <v>3</v>
      </c>
      <c r="H161">
        <v>495</v>
      </c>
      <c r="I161">
        <v>1</v>
      </c>
      <c r="J161">
        <v>32</v>
      </c>
      <c r="K161" t="str">
        <f t="shared" si="2"/>
        <v>RUIM</v>
      </c>
    </row>
    <row r="162" spans="1:11">
      <c r="A162" t="s">
        <v>29</v>
      </c>
      <c r="B162" t="s">
        <v>24</v>
      </c>
      <c r="C162" t="s">
        <v>12</v>
      </c>
      <c r="D162" t="s">
        <v>13</v>
      </c>
      <c r="E162" t="s">
        <v>18</v>
      </c>
      <c r="F162">
        <v>47.75</v>
      </c>
      <c r="G162">
        <v>6</v>
      </c>
      <c r="H162">
        <v>617</v>
      </c>
      <c r="I162">
        <v>2</v>
      </c>
      <c r="J162">
        <v>40</v>
      </c>
      <c r="K162" t="str">
        <f t="shared" si="2"/>
        <v>BOA</v>
      </c>
    </row>
    <row r="163" spans="1:11">
      <c r="A163" t="s">
        <v>10</v>
      </c>
      <c r="B163" t="s">
        <v>24</v>
      </c>
      <c r="C163" t="s">
        <v>12</v>
      </c>
      <c r="D163" t="s">
        <v>17</v>
      </c>
      <c r="E163" t="s">
        <v>23</v>
      </c>
      <c r="F163">
        <v>26.62</v>
      </c>
      <c r="G163">
        <v>5</v>
      </c>
      <c r="H163">
        <v>428</v>
      </c>
      <c r="I163">
        <v>1</v>
      </c>
      <c r="J163">
        <v>45</v>
      </c>
      <c r="K163" t="str">
        <f t="shared" si="2"/>
        <v>RUIM</v>
      </c>
    </row>
    <row r="164" spans="1:11">
      <c r="A164" t="s">
        <v>15</v>
      </c>
      <c r="B164" t="s">
        <v>11</v>
      </c>
      <c r="C164" t="s">
        <v>12</v>
      </c>
      <c r="D164" t="s">
        <v>13</v>
      </c>
      <c r="E164" t="s">
        <v>23</v>
      </c>
      <c r="F164">
        <v>43.575000000000003</v>
      </c>
      <c r="G164">
        <v>6</v>
      </c>
      <c r="H164">
        <v>571</v>
      </c>
      <c r="I164">
        <v>3</v>
      </c>
      <c r="J164">
        <v>35</v>
      </c>
      <c r="K164" t="str">
        <f t="shared" si="2"/>
        <v>RUIM</v>
      </c>
    </row>
    <row r="165" spans="1:11">
      <c r="A165" t="s">
        <v>21</v>
      </c>
      <c r="B165" t="s">
        <v>24</v>
      </c>
      <c r="C165" t="s">
        <v>30</v>
      </c>
      <c r="D165" t="s">
        <v>13</v>
      </c>
      <c r="E165" t="s">
        <v>14</v>
      </c>
      <c r="F165">
        <v>11.06</v>
      </c>
      <c r="G165">
        <v>2</v>
      </c>
      <c r="H165">
        <v>298</v>
      </c>
      <c r="I165">
        <v>2</v>
      </c>
      <c r="J165">
        <v>28</v>
      </c>
      <c r="K165" t="str">
        <f t="shared" si="2"/>
        <v>RUIM</v>
      </c>
    </row>
    <row r="166" spans="1:11">
      <c r="A166" t="s">
        <v>19</v>
      </c>
      <c r="B166" t="s">
        <v>24</v>
      </c>
      <c r="C166" t="s">
        <v>20</v>
      </c>
      <c r="D166" t="s">
        <v>17</v>
      </c>
      <c r="E166" t="s">
        <v>14</v>
      </c>
      <c r="F166">
        <v>25.42</v>
      </c>
      <c r="G166">
        <v>5</v>
      </c>
      <c r="H166">
        <v>499</v>
      </c>
      <c r="I166">
        <v>3</v>
      </c>
      <c r="J166">
        <v>50</v>
      </c>
      <c r="K166" t="str">
        <f t="shared" si="2"/>
        <v>RUIM</v>
      </c>
    </row>
    <row r="167" spans="1:11">
      <c r="A167" t="s">
        <v>15</v>
      </c>
      <c r="B167" t="s">
        <v>24</v>
      </c>
      <c r="C167" t="s">
        <v>12</v>
      </c>
      <c r="D167" t="s">
        <v>25</v>
      </c>
      <c r="E167" t="s">
        <v>27</v>
      </c>
      <c r="F167">
        <v>39.85</v>
      </c>
      <c r="G167">
        <v>6</v>
      </c>
      <c r="H167">
        <v>500</v>
      </c>
      <c r="I167">
        <v>2</v>
      </c>
      <c r="J167">
        <v>36</v>
      </c>
      <c r="K167" t="str">
        <f t="shared" si="2"/>
        <v>BOA</v>
      </c>
    </row>
    <row r="168" spans="1:11">
      <c r="A168" t="s">
        <v>10</v>
      </c>
      <c r="B168" t="s">
        <v>16</v>
      </c>
      <c r="C168" t="s">
        <v>12</v>
      </c>
      <c r="D168" t="s">
        <v>26</v>
      </c>
      <c r="E168" t="s">
        <v>23</v>
      </c>
      <c r="F168">
        <v>28.82</v>
      </c>
      <c r="G168">
        <v>5</v>
      </c>
      <c r="H168">
        <v>468</v>
      </c>
      <c r="I168">
        <v>4</v>
      </c>
      <c r="J168">
        <v>34</v>
      </c>
      <c r="K168" t="str">
        <f t="shared" si="2"/>
        <v>RUIM</v>
      </c>
    </row>
    <row r="169" spans="1:11">
      <c r="A169" t="s">
        <v>10</v>
      </c>
      <c r="B169" t="s">
        <v>24</v>
      </c>
      <c r="C169" t="s">
        <v>20</v>
      </c>
      <c r="D169" t="s">
        <v>26</v>
      </c>
      <c r="E169" t="s">
        <v>23</v>
      </c>
      <c r="F169">
        <v>22.445</v>
      </c>
      <c r="G169">
        <v>4</v>
      </c>
      <c r="H169">
        <v>485</v>
      </c>
      <c r="I169">
        <v>1</v>
      </c>
      <c r="J169">
        <v>48</v>
      </c>
      <c r="K169" t="str">
        <f t="shared" si="2"/>
        <v>RUIM</v>
      </c>
    </row>
    <row r="170" spans="1:11">
      <c r="A170" t="s">
        <v>21</v>
      </c>
      <c r="B170" t="s">
        <v>24</v>
      </c>
      <c r="C170" t="s">
        <v>30</v>
      </c>
      <c r="D170" t="s">
        <v>13</v>
      </c>
      <c r="E170" t="s">
        <v>14</v>
      </c>
      <c r="F170">
        <v>24.545000000000002</v>
      </c>
      <c r="G170">
        <v>5</v>
      </c>
      <c r="H170">
        <v>378</v>
      </c>
      <c r="I170">
        <v>2</v>
      </c>
      <c r="J170">
        <v>34</v>
      </c>
      <c r="K170" t="str">
        <f t="shared" si="2"/>
        <v>RUIM</v>
      </c>
    </row>
    <row r="171" spans="1:11">
      <c r="A171" t="s">
        <v>15</v>
      </c>
      <c r="B171" t="s">
        <v>11</v>
      </c>
      <c r="C171" t="s">
        <v>20</v>
      </c>
      <c r="D171" t="s">
        <v>17</v>
      </c>
      <c r="E171" t="s">
        <v>18</v>
      </c>
      <c r="F171">
        <v>35.965000000000003</v>
      </c>
      <c r="G171">
        <v>6</v>
      </c>
      <c r="H171">
        <v>565</v>
      </c>
      <c r="I171">
        <v>3</v>
      </c>
      <c r="J171">
        <v>45</v>
      </c>
      <c r="K171" t="str">
        <f t="shared" si="2"/>
        <v>BOA</v>
      </c>
    </row>
    <row r="172" spans="1:11">
      <c r="A172" t="s">
        <v>21</v>
      </c>
      <c r="B172" t="s">
        <v>24</v>
      </c>
      <c r="C172" t="s">
        <v>30</v>
      </c>
      <c r="D172" t="s">
        <v>22</v>
      </c>
      <c r="E172" t="s">
        <v>14</v>
      </c>
      <c r="F172">
        <v>10.5</v>
      </c>
      <c r="G172">
        <v>2</v>
      </c>
      <c r="H172">
        <v>364</v>
      </c>
      <c r="I172">
        <v>2</v>
      </c>
      <c r="J172">
        <v>33</v>
      </c>
      <c r="K172" t="str">
        <f t="shared" si="2"/>
        <v>RUIM</v>
      </c>
    </row>
    <row r="173" spans="1:11">
      <c r="A173" t="s">
        <v>15</v>
      </c>
      <c r="B173" t="s">
        <v>16</v>
      </c>
      <c r="C173" t="s">
        <v>12</v>
      </c>
      <c r="D173" t="s">
        <v>13</v>
      </c>
      <c r="E173" t="s">
        <v>27</v>
      </c>
      <c r="F173">
        <v>33.94</v>
      </c>
      <c r="G173">
        <v>6</v>
      </c>
      <c r="H173">
        <v>493</v>
      </c>
      <c r="I173">
        <v>3</v>
      </c>
      <c r="J173">
        <v>41</v>
      </c>
      <c r="K173" t="str">
        <f t="shared" si="2"/>
        <v>BOA</v>
      </c>
    </row>
    <row r="174" spans="1:11">
      <c r="A174" t="s">
        <v>21</v>
      </c>
      <c r="B174" t="s">
        <v>24</v>
      </c>
      <c r="C174" t="s">
        <v>12</v>
      </c>
      <c r="D174" t="s">
        <v>13</v>
      </c>
      <c r="E174" t="s">
        <v>14</v>
      </c>
      <c r="F174">
        <v>14.99</v>
      </c>
      <c r="G174">
        <v>3</v>
      </c>
      <c r="H174">
        <v>391</v>
      </c>
      <c r="I174">
        <v>1</v>
      </c>
      <c r="J174">
        <v>40</v>
      </c>
      <c r="K174" t="str">
        <f t="shared" si="2"/>
        <v>RUIM</v>
      </c>
    </row>
    <row r="175" spans="1:11">
      <c r="A175" t="s">
        <v>21</v>
      </c>
      <c r="B175" t="s">
        <v>24</v>
      </c>
      <c r="C175" t="s">
        <v>30</v>
      </c>
      <c r="D175" t="s">
        <v>22</v>
      </c>
      <c r="E175" t="s">
        <v>14</v>
      </c>
      <c r="F175">
        <v>8.1449999999999996</v>
      </c>
      <c r="G175">
        <v>1</v>
      </c>
      <c r="H175">
        <v>382</v>
      </c>
      <c r="I175">
        <v>2</v>
      </c>
      <c r="J175">
        <v>28</v>
      </c>
      <c r="K175" t="str">
        <f t="shared" si="2"/>
        <v>RUIM</v>
      </c>
    </row>
    <row r="176" spans="1:11">
      <c r="A176" t="s">
        <v>29</v>
      </c>
      <c r="B176" t="s">
        <v>28</v>
      </c>
      <c r="C176" t="s">
        <v>20</v>
      </c>
      <c r="D176" t="s">
        <v>25</v>
      </c>
      <c r="E176" t="s">
        <v>27</v>
      </c>
      <c r="F176">
        <v>86.015000000000001</v>
      </c>
      <c r="G176">
        <v>6</v>
      </c>
      <c r="H176">
        <v>638</v>
      </c>
      <c r="I176">
        <v>3</v>
      </c>
      <c r="J176">
        <v>50</v>
      </c>
      <c r="K176" t="str">
        <f t="shared" si="2"/>
        <v>BOA</v>
      </c>
    </row>
    <row r="177" spans="1:11">
      <c r="A177" t="s">
        <v>10</v>
      </c>
      <c r="B177" t="s">
        <v>24</v>
      </c>
      <c r="C177" t="s">
        <v>12</v>
      </c>
      <c r="D177" t="s">
        <v>13</v>
      </c>
      <c r="E177" t="s">
        <v>23</v>
      </c>
      <c r="F177">
        <v>30.465</v>
      </c>
      <c r="G177">
        <v>5</v>
      </c>
      <c r="H177">
        <v>520</v>
      </c>
      <c r="I177">
        <v>2</v>
      </c>
      <c r="J177">
        <v>33</v>
      </c>
      <c r="K177" t="str">
        <f t="shared" si="2"/>
        <v>RUIM</v>
      </c>
    </row>
    <row r="178" spans="1:11">
      <c r="A178" t="s">
        <v>29</v>
      </c>
      <c r="B178" t="s">
        <v>11</v>
      </c>
      <c r="C178" t="s">
        <v>20</v>
      </c>
      <c r="D178" t="s">
        <v>17</v>
      </c>
      <c r="E178" t="s">
        <v>18</v>
      </c>
      <c r="F178">
        <v>41.89</v>
      </c>
      <c r="G178">
        <v>6</v>
      </c>
      <c r="H178">
        <v>581</v>
      </c>
      <c r="I178">
        <v>3</v>
      </c>
      <c r="J178">
        <v>40</v>
      </c>
      <c r="K178" t="str">
        <f t="shared" si="2"/>
        <v>BOA</v>
      </c>
    </row>
    <row r="179" spans="1:11">
      <c r="A179" t="s">
        <v>29</v>
      </c>
      <c r="B179" t="s">
        <v>28</v>
      </c>
      <c r="C179" t="s">
        <v>12</v>
      </c>
      <c r="D179" t="s">
        <v>25</v>
      </c>
      <c r="E179" t="s">
        <v>27</v>
      </c>
      <c r="F179">
        <v>40.454999999999998</v>
      </c>
      <c r="G179">
        <v>6</v>
      </c>
      <c r="H179">
        <v>474</v>
      </c>
      <c r="I179">
        <v>2</v>
      </c>
      <c r="J179">
        <v>37</v>
      </c>
      <c r="K179" t="str">
        <f t="shared" si="2"/>
        <v>BOA</v>
      </c>
    </row>
    <row r="180" spans="1:11">
      <c r="A180" t="s">
        <v>19</v>
      </c>
      <c r="B180" t="s">
        <v>11</v>
      </c>
      <c r="C180" t="s">
        <v>12</v>
      </c>
      <c r="D180" t="s">
        <v>13</v>
      </c>
      <c r="E180" t="s">
        <v>23</v>
      </c>
      <c r="F180">
        <v>25.42</v>
      </c>
      <c r="G180">
        <v>5</v>
      </c>
      <c r="H180">
        <v>548</v>
      </c>
      <c r="I180">
        <v>2</v>
      </c>
      <c r="J180">
        <v>28</v>
      </c>
      <c r="K180" t="str">
        <f t="shared" si="2"/>
        <v>RUIM</v>
      </c>
    </row>
    <row r="181" spans="1:11">
      <c r="A181" t="s">
        <v>29</v>
      </c>
      <c r="B181" t="s">
        <v>16</v>
      </c>
      <c r="C181" t="s">
        <v>20</v>
      </c>
      <c r="D181" t="s">
        <v>25</v>
      </c>
      <c r="E181" t="s">
        <v>27</v>
      </c>
      <c r="F181">
        <v>39.85</v>
      </c>
      <c r="G181">
        <v>6</v>
      </c>
      <c r="H181">
        <v>623</v>
      </c>
      <c r="I181">
        <v>1</v>
      </c>
      <c r="J181">
        <v>40</v>
      </c>
      <c r="K181" t="str">
        <f t="shared" si="2"/>
        <v>BOA</v>
      </c>
    </row>
    <row r="182" spans="1:11">
      <c r="A182" t="s">
        <v>15</v>
      </c>
      <c r="B182" t="s">
        <v>28</v>
      </c>
      <c r="C182" t="s">
        <v>12</v>
      </c>
      <c r="D182" t="s">
        <v>13</v>
      </c>
      <c r="E182" t="s">
        <v>18</v>
      </c>
      <c r="F182">
        <v>33.585000000000001</v>
      </c>
      <c r="G182">
        <v>6</v>
      </c>
      <c r="H182">
        <v>643</v>
      </c>
      <c r="I182">
        <v>2</v>
      </c>
      <c r="J182">
        <v>39</v>
      </c>
      <c r="K182" t="str">
        <f t="shared" si="2"/>
        <v>BOA</v>
      </c>
    </row>
    <row r="183" spans="1:11">
      <c r="A183" t="s">
        <v>21</v>
      </c>
      <c r="B183" t="s">
        <v>24</v>
      </c>
      <c r="C183" t="s">
        <v>12</v>
      </c>
      <c r="D183" t="s">
        <v>22</v>
      </c>
      <c r="E183" t="s">
        <v>14</v>
      </c>
      <c r="F183">
        <v>12.6</v>
      </c>
      <c r="G183">
        <v>2</v>
      </c>
      <c r="H183">
        <v>451</v>
      </c>
      <c r="I183">
        <v>2</v>
      </c>
      <c r="J183">
        <v>39</v>
      </c>
      <c r="K183" t="str">
        <f t="shared" si="2"/>
        <v>RUIM</v>
      </c>
    </row>
    <row r="184" spans="1:11">
      <c r="A184" t="s">
        <v>21</v>
      </c>
      <c r="B184" t="s">
        <v>24</v>
      </c>
      <c r="C184" t="s">
        <v>12</v>
      </c>
      <c r="D184" t="s">
        <v>22</v>
      </c>
      <c r="E184" t="s">
        <v>14</v>
      </c>
      <c r="F184">
        <v>15.505000000000001</v>
      </c>
      <c r="G184">
        <v>3</v>
      </c>
      <c r="H184">
        <v>626</v>
      </c>
      <c r="I184">
        <v>4</v>
      </c>
      <c r="J184">
        <v>39</v>
      </c>
      <c r="K184" t="str">
        <f t="shared" si="2"/>
        <v>RUIM</v>
      </c>
    </row>
    <row r="185" spans="1:11">
      <c r="A185" t="s">
        <v>15</v>
      </c>
      <c r="B185" t="s">
        <v>16</v>
      </c>
      <c r="C185" t="s">
        <v>12</v>
      </c>
      <c r="D185" t="s">
        <v>25</v>
      </c>
      <c r="E185" t="s">
        <v>27</v>
      </c>
      <c r="F185">
        <v>45.52</v>
      </c>
      <c r="G185">
        <v>6</v>
      </c>
      <c r="H185">
        <v>578</v>
      </c>
      <c r="I185">
        <v>3</v>
      </c>
      <c r="J185">
        <v>45</v>
      </c>
      <c r="K185" t="str">
        <f t="shared" si="2"/>
        <v>BOA</v>
      </c>
    </row>
    <row r="186" spans="1:11">
      <c r="A186" t="s">
        <v>21</v>
      </c>
      <c r="B186" t="s">
        <v>11</v>
      </c>
      <c r="C186" t="s">
        <v>30</v>
      </c>
      <c r="D186" t="s">
        <v>26</v>
      </c>
      <c r="E186" t="s">
        <v>23</v>
      </c>
      <c r="F186">
        <v>12.51</v>
      </c>
      <c r="G186">
        <v>2</v>
      </c>
      <c r="H186">
        <v>363</v>
      </c>
      <c r="I186">
        <v>2</v>
      </c>
      <c r="J186">
        <v>25</v>
      </c>
      <c r="K186" t="str">
        <f t="shared" si="2"/>
        <v>RUIM</v>
      </c>
    </row>
    <row r="187" spans="1:11">
      <c r="A187" t="s">
        <v>29</v>
      </c>
      <c r="B187" t="s">
        <v>28</v>
      </c>
      <c r="C187" t="s">
        <v>12</v>
      </c>
      <c r="D187" t="s">
        <v>22</v>
      </c>
      <c r="E187" t="s">
        <v>27</v>
      </c>
      <c r="F187">
        <v>32.344999999999999</v>
      </c>
      <c r="G187">
        <v>6</v>
      </c>
      <c r="H187">
        <v>590</v>
      </c>
      <c r="I187">
        <v>2</v>
      </c>
      <c r="J187">
        <v>32</v>
      </c>
      <c r="K187" t="str">
        <f t="shared" si="2"/>
        <v>BOA</v>
      </c>
    </row>
    <row r="188" spans="1:11">
      <c r="A188" t="s">
        <v>19</v>
      </c>
      <c r="B188" t="s">
        <v>16</v>
      </c>
      <c r="C188" t="s">
        <v>12</v>
      </c>
      <c r="D188" t="s">
        <v>13</v>
      </c>
      <c r="E188" t="s">
        <v>23</v>
      </c>
      <c r="F188">
        <v>24.835000000000001</v>
      </c>
      <c r="G188">
        <v>5</v>
      </c>
      <c r="H188">
        <v>592</v>
      </c>
      <c r="I188">
        <v>2</v>
      </c>
      <c r="J188">
        <v>30</v>
      </c>
      <c r="K188" t="str">
        <f t="shared" si="2"/>
        <v>RUIM</v>
      </c>
    </row>
    <row r="189" spans="1:11">
      <c r="A189" t="s">
        <v>10</v>
      </c>
      <c r="B189" t="s">
        <v>24</v>
      </c>
      <c r="C189" t="s">
        <v>12</v>
      </c>
      <c r="D189" t="s">
        <v>22</v>
      </c>
      <c r="E189" t="s">
        <v>14</v>
      </c>
      <c r="F189">
        <v>48.22</v>
      </c>
      <c r="G189">
        <v>4</v>
      </c>
      <c r="H189">
        <v>493</v>
      </c>
      <c r="I189">
        <v>3</v>
      </c>
      <c r="J189">
        <v>32</v>
      </c>
      <c r="K189" t="str">
        <f t="shared" si="2"/>
        <v>RUIM</v>
      </c>
    </row>
    <row r="190" spans="1:11">
      <c r="A190" t="s">
        <v>19</v>
      </c>
      <c r="B190" t="s">
        <v>24</v>
      </c>
      <c r="C190" t="s">
        <v>12</v>
      </c>
      <c r="D190" t="s">
        <v>13</v>
      </c>
      <c r="E190" t="s">
        <v>14</v>
      </c>
      <c r="F190">
        <v>25.125</v>
      </c>
      <c r="G190">
        <v>5</v>
      </c>
      <c r="H190">
        <v>582</v>
      </c>
      <c r="I190">
        <v>2</v>
      </c>
      <c r="J190">
        <v>55</v>
      </c>
      <c r="K190" t="str">
        <f t="shared" si="2"/>
        <v>RUIM</v>
      </c>
    </row>
    <row r="191" spans="1:11">
      <c r="A191" t="s">
        <v>15</v>
      </c>
      <c r="B191" t="s">
        <v>11</v>
      </c>
      <c r="C191" t="s">
        <v>12</v>
      </c>
      <c r="D191" t="s">
        <v>13</v>
      </c>
      <c r="E191" t="s">
        <v>27</v>
      </c>
      <c r="F191">
        <v>37.68</v>
      </c>
      <c r="G191">
        <v>6</v>
      </c>
      <c r="H191">
        <v>542</v>
      </c>
      <c r="I191">
        <v>2</v>
      </c>
      <c r="J191">
        <v>41</v>
      </c>
      <c r="K191" t="str">
        <f t="shared" si="2"/>
        <v>BOA</v>
      </c>
    </row>
    <row r="192" spans="1:11">
      <c r="A192" t="s">
        <v>19</v>
      </c>
      <c r="B192" t="s">
        <v>11</v>
      </c>
      <c r="C192" t="s">
        <v>12</v>
      </c>
      <c r="D192" t="s">
        <v>17</v>
      </c>
      <c r="E192" t="s">
        <v>23</v>
      </c>
      <c r="F192">
        <v>30.63</v>
      </c>
      <c r="G192">
        <v>5</v>
      </c>
      <c r="H192">
        <v>569</v>
      </c>
      <c r="I192">
        <v>3</v>
      </c>
      <c r="J192">
        <v>45</v>
      </c>
      <c r="K192" t="str">
        <f t="shared" si="2"/>
        <v>RUIM</v>
      </c>
    </row>
    <row r="193" spans="1:11">
      <c r="A193" t="s">
        <v>10</v>
      </c>
      <c r="B193" t="s">
        <v>11</v>
      </c>
      <c r="C193" t="s">
        <v>30</v>
      </c>
      <c r="D193" t="s">
        <v>13</v>
      </c>
      <c r="E193" t="s">
        <v>23</v>
      </c>
      <c r="F193">
        <v>19.594999999999999</v>
      </c>
      <c r="G193">
        <v>4</v>
      </c>
      <c r="H193">
        <v>378</v>
      </c>
      <c r="I193">
        <v>1</v>
      </c>
      <c r="J193">
        <v>33</v>
      </c>
      <c r="K193" t="str">
        <f t="shared" si="2"/>
        <v>RUIM</v>
      </c>
    </row>
    <row r="194" spans="1:11">
      <c r="A194" t="s">
        <v>21</v>
      </c>
      <c r="B194" t="s">
        <v>24</v>
      </c>
      <c r="C194" t="s">
        <v>12</v>
      </c>
      <c r="D194" t="s">
        <v>22</v>
      </c>
      <c r="E194" t="s">
        <v>14</v>
      </c>
      <c r="F194">
        <v>13.9</v>
      </c>
      <c r="G194">
        <v>3</v>
      </c>
      <c r="H194">
        <v>443</v>
      </c>
      <c r="I194">
        <v>1</v>
      </c>
      <c r="J194">
        <v>31</v>
      </c>
      <c r="K194" t="str">
        <f t="shared" si="2"/>
        <v>RUIM</v>
      </c>
    </row>
    <row r="195" spans="1:11">
      <c r="A195" t="s">
        <v>21</v>
      </c>
      <c r="B195" t="s">
        <v>24</v>
      </c>
      <c r="C195" t="s">
        <v>30</v>
      </c>
      <c r="D195" t="s">
        <v>26</v>
      </c>
      <c r="E195" t="s">
        <v>14</v>
      </c>
      <c r="F195">
        <v>6.1050000000000004</v>
      </c>
      <c r="G195">
        <v>1</v>
      </c>
      <c r="H195">
        <v>391</v>
      </c>
      <c r="I195">
        <v>1</v>
      </c>
      <c r="J195">
        <v>26</v>
      </c>
      <c r="K195" t="str">
        <f t="shared" si="2"/>
        <v>RUIM</v>
      </c>
    </row>
    <row r="196" spans="1:11">
      <c r="A196" t="s">
        <v>29</v>
      </c>
      <c r="B196" t="s">
        <v>28</v>
      </c>
      <c r="C196" t="s">
        <v>12</v>
      </c>
      <c r="D196" t="s">
        <v>13</v>
      </c>
      <c r="E196" t="s">
        <v>18</v>
      </c>
      <c r="F196">
        <v>45.085000000000001</v>
      </c>
      <c r="G196">
        <v>6</v>
      </c>
      <c r="H196">
        <v>710</v>
      </c>
      <c r="I196">
        <v>2</v>
      </c>
      <c r="J196">
        <v>42</v>
      </c>
      <c r="K196" t="str">
        <f t="shared" ref="K196:K251" si="3">IF(OR(E196="Muito insatisfeito",E196="Insatisfeito"),"RUIM","BOA")</f>
        <v>BOA</v>
      </c>
    </row>
    <row r="197" spans="1:11">
      <c r="A197" t="s">
        <v>29</v>
      </c>
      <c r="B197" t="s">
        <v>11</v>
      </c>
      <c r="C197" t="s">
        <v>12</v>
      </c>
      <c r="D197" t="s">
        <v>17</v>
      </c>
      <c r="E197" t="s">
        <v>23</v>
      </c>
      <c r="F197">
        <v>29.8</v>
      </c>
      <c r="G197">
        <v>5</v>
      </c>
      <c r="H197">
        <v>522</v>
      </c>
      <c r="I197">
        <v>2</v>
      </c>
      <c r="J197">
        <v>43</v>
      </c>
      <c r="K197" t="str">
        <f t="shared" si="3"/>
        <v>RUIM</v>
      </c>
    </row>
    <row r="198" spans="1:11">
      <c r="A198" t="s">
        <v>21</v>
      </c>
      <c r="B198" t="s">
        <v>24</v>
      </c>
      <c r="C198" t="s">
        <v>30</v>
      </c>
      <c r="D198" t="s">
        <v>22</v>
      </c>
      <c r="E198" t="s">
        <v>14</v>
      </c>
      <c r="F198">
        <v>6.6449999999999996</v>
      </c>
      <c r="G198">
        <v>1</v>
      </c>
      <c r="H198">
        <v>486</v>
      </c>
      <c r="I198">
        <v>1</v>
      </c>
      <c r="J198">
        <v>30</v>
      </c>
      <c r="K198" t="str">
        <f t="shared" si="3"/>
        <v>RUIM</v>
      </c>
    </row>
    <row r="199" spans="1:11">
      <c r="A199" t="s">
        <v>21</v>
      </c>
      <c r="B199" t="s">
        <v>11</v>
      </c>
      <c r="C199" t="s">
        <v>12</v>
      </c>
      <c r="D199" t="s">
        <v>22</v>
      </c>
      <c r="E199" t="s">
        <v>14</v>
      </c>
      <c r="F199">
        <v>40.159999999999997</v>
      </c>
      <c r="G199">
        <v>2</v>
      </c>
      <c r="H199">
        <v>462</v>
      </c>
      <c r="I199">
        <v>3</v>
      </c>
      <c r="J199">
        <v>23</v>
      </c>
      <c r="K199" t="str">
        <f t="shared" si="3"/>
        <v>RUIM</v>
      </c>
    </row>
    <row r="200" spans="1:11">
      <c r="A200" t="s">
        <v>21</v>
      </c>
      <c r="B200" t="s">
        <v>24</v>
      </c>
      <c r="C200" t="s">
        <v>30</v>
      </c>
      <c r="D200" t="s">
        <v>22</v>
      </c>
      <c r="E200" t="s">
        <v>14</v>
      </c>
      <c r="F200">
        <v>14.49</v>
      </c>
      <c r="G200">
        <v>3</v>
      </c>
      <c r="H200">
        <v>504</v>
      </c>
      <c r="I200">
        <v>3</v>
      </c>
      <c r="J200">
        <v>33</v>
      </c>
      <c r="K200" t="str">
        <f t="shared" si="3"/>
        <v>RUIM</v>
      </c>
    </row>
    <row r="201" spans="1:11">
      <c r="A201" t="s">
        <v>10</v>
      </c>
      <c r="B201" t="s">
        <v>24</v>
      </c>
      <c r="C201" t="s">
        <v>12</v>
      </c>
      <c r="D201" t="s">
        <v>22</v>
      </c>
      <c r="E201" t="s">
        <v>23</v>
      </c>
      <c r="F201">
        <v>21.51</v>
      </c>
      <c r="G201">
        <v>4</v>
      </c>
      <c r="H201">
        <v>467</v>
      </c>
      <c r="I201">
        <v>1</v>
      </c>
      <c r="J201">
        <v>36</v>
      </c>
      <c r="K201" t="str">
        <f t="shared" si="3"/>
        <v>RUIM</v>
      </c>
    </row>
    <row r="202" spans="1:11">
      <c r="A202" t="s">
        <v>21</v>
      </c>
      <c r="B202" t="s">
        <v>24</v>
      </c>
      <c r="C202" t="s">
        <v>12</v>
      </c>
      <c r="D202" t="s">
        <v>25</v>
      </c>
      <c r="E202" t="s">
        <v>23</v>
      </c>
      <c r="F202">
        <v>18.39</v>
      </c>
      <c r="G202">
        <v>4</v>
      </c>
      <c r="H202">
        <v>536</v>
      </c>
      <c r="I202">
        <v>2</v>
      </c>
      <c r="J202">
        <v>29</v>
      </c>
      <c r="K202" t="str">
        <f t="shared" si="3"/>
        <v>RUIM</v>
      </c>
    </row>
    <row r="203" spans="1:11">
      <c r="A203" t="s">
        <v>21</v>
      </c>
      <c r="B203" t="s">
        <v>24</v>
      </c>
      <c r="C203" t="s">
        <v>30</v>
      </c>
      <c r="D203" t="s">
        <v>22</v>
      </c>
      <c r="E203" t="s">
        <v>23</v>
      </c>
      <c r="F203">
        <v>10.82</v>
      </c>
      <c r="G203">
        <v>2</v>
      </c>
      <c r="H203">
        <v>740</v>
      </c>
      <c r="I203">
        <v>2</v>
      </c>
      <c r="J203">
        <v>41</v>
      </c>
      <c r="K203" t="str">
        <f t="shared" si="3"/>
        <v>RUIM</v>
      </c>
    </row>
    <row r="204" spans="1:11">
      <c r="A204" t="s">
        <v>10</v>
      </c>
      <c r="B204" t="s">
        <v>24</v>
      </c>
      <c r="C204" t="s">
        <v>12</v>
      </c>
      <c r="D204" t="s">
        <v>22</v>
      </c>
      <c r="E204" t="s">
        <v>14</v>
      </c>
      <c r="F204">
        <v>16.905000000000001</v>
      </c>
      <c r="G204">
        <v>3</v>
      </c>
      <c r="H204">
        <v>518</v>
      </c>
      <c r="I204">
        <v>2</v>
      </c>
      <c r="J204">
        <v>35</v>
      </c>
      <c r="K204" t="str">
        <f t="shared" si="3"/>
        <v>RUIM</v>
      </c>
    </row>
    <row r="205" spans="1:11">
      <c r="A205" t="s">
        <v>21</v>
      </c>
      <c r="B205" t="s">
        <v>11</v>
      </c>
      <c r="C205" t="s">
        <v>12</v>
      </c>
      <c r="D205" t="s">
        <v>13</v>
      </c>
      <c r="E205" t="s">
        <v>14</v>
      </c>
      <c r="F205">
        <v>14.39</v>
      </c>
      <c r="G205">
        <v>3</v>
      </c>
      <c r="H205">
        <v>484</v>
      </c>
      <c r="I205">
        <v>1</v>
      </c>
      <c r="J205">
        <v>22</v>
      </c>
      <c r="K205" t="str">
        <f t="shared" si="3"/>
        <v>RUIM</v>
      </c>
    </row>
    <row r="206" spans="1:11">
      <c r="A206" t="s">
        <v>15</v>
      </c>
      <c r="B206" t="s">
        <v>11</v>
      </c>
      <c r="C206" t="s">
        <v>12</v>
      </c>
      <c r="D206" t="s">
        <v>13</v>
      </c>
      <c r="E206" t="s">
        <v>18</v>
      </c>
      <c r="F206">
        <v>40.454999999999998</v>
      </c>
      <c r="G206">
        <v>6</v>
      </c>
      <c r="H206">
        <v>507</v>
      </c>
      <c r="I206">
        <v>4</v>
      </c>
      <c r="J206">
        <v>26</v>
      </c>
      <c r="K206" t="str">
        <f t="shared" si="3"/>
        <v>BOA</v>
      </c>
    </row>
    <row r="207" spans="1:11">
      <c r="A207" t="s">
        <v>21</v>
      </c>
      <c r="B207" t="s">
        <v>24</v>
      </c>
      <c r="C207" t="s">
        <v>12</v>
      </c>
      <c r="D207" t="s">
        <v>26</v>
      </c>
      <c r="E207" t="s">
        <v>14</v>
      </c>
      <c r="F207">
        <v>9.8149999999999995</v>
      </c>
      <c r="G207">
        <v>2</v>
      </c>
      <c r="H207">
        <v>458</v>
      </c>
      <c r="I207">
        <v>2</v>
      </c>
      <c r="J207">
        <v>36</v>
      </c>
      <c r="K207" t="str">
        <f t="shared" si="3"/>
        <v>RUIM</v>
      </c>
    </row>
    <row r="208" spans="1:11">
      <c r="A208" t="s">
        <v>21</v>
      </c>
      <c r="B208" t="s">
        <v>24</v>
      </c>
      <c r="C208" t="s">
        <v>12</v>
      </c>
      <c r="D208" t="s">
        <v>13</v>
      </c>
      <c r="E208" t="s">
        <v>14</v>
      </c>
      <c r="F208">
        <v>16.355</v>
      </c>
      <c r="G208">
        <v>3</v>
      </c>
      <c r="H208">
        <v>638</v>
      </c>
      <c r="I208">
        <v>1</v>
      </c>
      <c r="J208">
        <v>38</v>
      </c>
      <c r="K208" t="str">
        <f t="shared" si="3"/>
        <v>RUIM</v>
      </c>
    </row>
    <row r="209" spans="1:11">
      <c r="A209" t="s">
        <v>21</v>
      </c>
      <c r="B209" t="s">
        <v>11</v>
      </c>
      <c r="C209" t="s">
        <v>12</v>
      </c>
      <c r="D209" t="s">
        <v>13</v>
      </c>
      <c r="E209" t="s">
        <v>14</v>
      </c>
      <c r="F209">
        <v>11.895</v>
      </c>
      <c r="G209">
        <v>2</v>
      </c>
      <c r="H209">
        <v>376</v>
      </c>
      <c r="I209">
        <v>1</v>
      </c>
      <c r="J209">
        <v>39</v>
      </c>
      <c r="K209" t="str">
        <f t="shared" si="3"/>
        <v>RUIM</v>
      </c>
    </row>
    <row r="210" spans="1:11">
      <c r="A210" t="s">
        <v>21</v>
      </c>
      <c r="B210" t="s">
        <v>24</v>
      </c>
      <c r="C210" t="s">
        <v>12</v>
      </c>
      <c r="D210" t="s">
        <v>13</v>
      </c>
      <c r="E210" t="s">
        <v>14</v>
      </c>
      <c r="F210">
        <v>13.71</v>
      </c>
      <c r="G210">
        <v>3</v>
      </c>
      <c r="H210">
        <v>507</v>
      </c>
      <c r="I210">
        <v>1</v>
      </c>
      <c r="J210">
        <v>37</v>
      </c>
      <c r="K210" t="str">
        <f t="shared" si="3"/>
        <v>RUIM</v>
      </c>
    </row>
    <row r="211" spans="1:11">
      <c r="A211" t="s">
        <v>21</v>
      </c>
      <c r="B211" t="s">
        <v>24</v>
      </c>
      <c r="C211" t="s">
        <v>30</v>
      </c>
      <c r="D211" t="s">
        <v>13</v>
      </c>
      <c r="E211" t="s">
        <v>14</v>
      </c>
      <c r="F211">
        <v>9.8149999999999995</v>
      </c>
      <c r="G211">
        <v>2</v>
      </c>
      <c r="H211">
        <v>502</v>
      </c>
      <c r="I211">
        <v>2</v>
      </c>
      <c r="J211">
        <v>30</v>
      </c>
      <c r="K211" t="str">
        <f t="shared" si="3"/>
        <v>RUIM</v>
      </c>
    </row>
    <row r="212" spans="1:11">
      <c r="A212" t="s">
        <v>15</v>
      </c>
      <c r="B212" t="s">
        <v>16</v>
      </c>
      <c r="C212" t="s">
        <v>12</v>
      </c>
      <c r="D212" t="s">
        <v>22</v>
      </c>
      <c r="E212" t="s">
        <v>23</v>
      </c>
      <c r="F212">
        <v>26.774999999999999</v>
      </c>
      <c r="G212">
        <v>5</v>
      </c>
      <c r="H212">
        <v>601</v>
      </c>
      <c r="I212">
        <v>3</v>
      </c>
      <c r="J212">
        <v>31</v>
      </c>
      <c r="K212" t="str">
        <f t="shared" si="3"/>
        <v>RUIM</v>
      </c>
    </row>
    <row r="213" spans="1:11">
      <c r="A213" t="s">
        <v>19</v>
      </c>
      <c r="B213" t="s">
        <v>28</v>
      </c>
      <c r="C213" t="s">
        <v>12</v>
      </c>
      <c r="D213" t="s">
        <v>22</v>
      </c>
      <c r="E213" t="s">
        <v>23</v>
      </c>
      <c r="F213">
        <v>38.85</v>
      </c>
      <c r="G213">
        <v>6</v>
      </c>
      <c r="H213">
        <v>619</v>
      </c>
      <c r="I213">
        <v>2</v>
      </c>
      <c r="J213">
        <v>40</v>
      </c>
      <c r="K213" t="str">
        <f t="shared" si="3"/>
        <v>RUIM</v>
      </c>
    </row>
    <row r="214" spans="1:11">
      <c r="A214" t="s">
        <v>19</v>
      </c>
      <c r="B214" t="s">
        <v>24</v>
      </c>
      <c r="C214" t="s">
        <v>12</v>
      </c>
      <c r="D214" t="s">
        <v>22</v>
      </c>
      <c r="E214" t="s">
        <v>27</v>
      </c>
      <c r="F214">
        <v>25.57</v>
      </c>
      <c r="G214">
        <v>5</v>
      </c>
      <c r="H214">
        <v>575</v>
      </c>
      <c r="I214">
        <v>3</v>
      </c>
      <c r="J214">
        <v>46</v>
      </c>
      <c r="K214" t="str">
        <f t="shared" si="3"/>
        <v>BOA</v>
      </c>
    </row>
    <row r="215" spans="1:11">
      <c r="A215" t="s">
        <v>10</v>
      </c>
      <c r="B215" t="s">
        <v>24</v>
      </c>
      <c r="C215" t="s">
        <v>12</v>
      </c>
      <c r="D215" t="s">
        <v>17</v>
      </c>
      <c r="E215" t="s">
        <v>14</v>
      </c>
      <c r="F215">
        <v>16.795000000000002</v>
      </c>
      <c r="G215">
        <v>3</v>
      </c>
      <c r="H215">
        <v>464</v>
      </c>
      <c r="I215">
        <v>3</v>
      </c>
      <c r="J215">
        <v>35</v>
      </c>
      <c r="K215" t="str">
        <f t="shared" si="3"/>
        <v>RUIM</v>
      </c>
    </row>
    <row r="216" spans="1:11">
      <c r="A216" t="s">
        <v>21</v>
      </c>
      <c r="B216" t="s">
        <v>24</v>
      </c>
      <c r="C216" t="s">
        <v>12</v>
      </c>
      <c r="D216" t="s">
        <v>22</v>
      </c>
      <c r="E216" t="s">
        <v>14</v>
      </c>
      <c r="F216">
        <v>15.505000000000001</v>
      </c>
      <c r="G216">
        <v>3</v>
      </c>
      <c r="H216">
        <v>626</v>
      </c>
      <c r="I216">
        <v>4</v>
      </c>
      <c r="J216">
        <v>39</v>
      </c>
      <c r="K216" t="str">
        <f t="shared" si="3"/>
        <v>RUIM</v>
      </c>
    </row>
    <row r="217" spans="1:11">
      <c r="A217" t="s">
        <v>21</v>
      </c>
      <c r="B217" t="s">
        <v>24</v>
      </c>
      <c r="C217" t="s">
        <v>12</v>
      </c>
      <c r="D217" t="s">
        <v>22</v>
      </c>
      <c r="E217" t="s">
        <v>14</v>
      </c>
      <c r="F217">
        <v>11.475</v>
      </c>
      <c r="G217">
        <v>2</v>
      </c>
      <c r="H217">
        <v>467</v>
      </c>
      <c r="I217">
        <v>3</v>
      </c>
      <c r="J217">
        <v>37</v>
      </c>
      <c r="K217" t="str">
        <f t="shared" si="3"/>
        <v>RUIM</v>
      </c>
    </row>
    <row r="218" spans="1:11">
      <c r="A218" t="s">
        <v>21</v>
      </c>
      <c r="B218" t="s">
        <v>24</v>
      </c>
      <c r="C218" t="s">
        <v>30</v>
      </c>
      <c r="D218" t="s">
        <v>22</v>
      </c>
      <c r="E218" t="s">
        <v>14</v>
      </c>
      <c r="F218">
        <v>8.5399999999999991</v>
      </c>
      <c r="G218">
        <v>1</v>
      </c>
      <c r="H218">
        <v>448</v>
      </c>
      <c r="I218">
        <v>1</v>
      </c>
      <c r="J218">
        <v>34</v>
      </c>
      <c r="K218" t="str">
        <f t="shared" si="3"/>
        <v>RUIM</v>
      </c>
    </row>
    <row r="219" spans="1:11">
      <c r="A219" t="s">
        <v>10</v>
      </c>
      <c r="B219" t="s">
        <v>11</v>
      </c>
      <c r="C219" t="s">
        <v>30</v>
      </c>
      <c r="D219" t="s">
        <v>22</v>
      </c>
      <c r="E219" t="s">
        <v>14</v>
      </c>
      <c r="F219">
        <v>14.095000000000001</v>
      </c>
      <c r="G219">
        <v>3</v>
      </c>
      <c r="H219">
        <v>378</v>
      </c>
      <c r="I219">
        <v>1</v>
      </c>
      <c r="J219">
        <v>41</v>
      </c>
      <c r="K219" t="str">
        <f t="shared" si="3"/>
        <v>RUIM</v>
      </c>
    </row>
    <row r="220" spans="1:11">
      <c r="A220" t="s">
        <v>19</v>
      </c>
      <c r="B220" t="s">
        <v>24</v>
      </c>
      <c r="C220" t="s">
        <v>12</v>
      </c>
      <c r="D220" t="s">
        <v>17</v>
      </c>
      <c r="E220" t="s">
        <v>14</v>
      </c>
      <c r="F220">
        <v>30.13</v>
      </c>
      <c r="G220">
        <v>5</v>
      </c>
      <c r="H220">
        <v>481</v>
      </c>
      <c r="I220">
        <v>2</v>
      </c>
      <c r="J220">
        <v>42</v>
      </c>
      <c r="K220" t="str">
        <f t="shared" si="3"/>
        <v>RUIM</v>
      </c>
    </row>
    <row r="221" spans="1:11">
      <c r="A221" t="s">
        <v>21</v>
      </c>
      <c r="B221" t="s">
        <v>24</v>
      </c>
      <c r="C221" t="s">
        <v>30</v>
      </c>
      <c r="D221" t="s">
        <v>22</v>
      </c>
      <c r="E221" t="s">
        <v>14</v>
      </c>
      <c r="F221">
        <v>15.925000000000001</v>
      </c>
      <c r="G221">
        <v>3</v>
      </c>
      <c r="H221">
        <v>606</v>
      </c>
      <c r="I221">
        <v>1</v>
      </c>
      <c r="J221">
        <v>27</v>
      </c>
      <c r="K221" t="str">
        <f t="shared" si="3"/>
        <v>RUIM</v>
      </c>
    </row>
    <row r="222" spans="1:11">
      <c r="A222" t="s">
        <v>21</v>
      </c>
      <c r="B222" t="s">
        <v>24</v>
      </c>
      <c r="C222" t="s">
        <v>30</v>
      </c>
      <c r="D222" t="s">
        <v>13</v>
      </c>
      <c r="E222" t="s">
        <v>14</v>
      </c>
      <c r="F222">
        <v>7.5750000000000002</v>
      </c>
      <c r="G222">
        <v>1</v>
      </c>
      <c r="H222">
        <v>328</v>
      </c>
      <c r="I222">
        <v>2</v>
      </c>
      <c r="J222">
        <v>21</v>
      </c>
      <c r="K222" t="str">
        <f t="shared" si="3"/>
        <v>RUIM</v>
      </c>
    </row>
    <row r="223" spans="1:11">
      <c r="A223" t="s">
        <v>19</v>
      </c>
      <c r="B223" t="s">
        <v>16</v>
      </c>
      <c r="C223" t="s">
        <v>12</v>
      </c>
      <c r="D223" t="s">
        <v>25</v>
      </c>
      <c r="E223" t="s">
        <v>23</v>
      </c>
      <c r="F223">
        <v>22.445</v>
      </c>
      <c r="G223">
        <v>4</v>
      </c>
      <c r="H223">
        <v>515</v>
      </c>
      <c r="I223">
        <v>2</v>
      </c>
      <c r="J223">
        <v>28</v>
      </c>
      <c r="K223" t="str">
        <f t="shared" si="3"/>
        <v>RUIM</v>
      </c>
    </row>
    <row r="224" spans="1:11">
      <c r="A224" t="s">
        <v>21</v>
      </c>
      <c r="B224" t="s">
        <v>24</v>
      </c>
      <c r="C224" t="s">
        <v>30</v>
      </c>
      <c r="D224" t="s">
        <v>17</v>
      </c>
      <c r="E224" t="s">
        <v>14</v>
      </c>
      <c r="F224">
        <v>13.145</v>
      </c>
      <c r="G224">
        <v>3</v>
      </c>
      <c r="H224">
        <v>458</v>
      </c>
      <c r="I224">
        <v>1</v>
      </c>
      <c r="J224">
        <v>31</v>
      </c>
      <c r="K224" t="str">
        <f t="shared" si="3"/>
        <v>RUIM</v>
      </c>
    </row>
    <row r="225" spans="1:11">
      <c r="A225" t="s">
        <v>19</v>
      </c>
      <c r="B225" t="s">
        <v>11</v>
      </c>
      <c r="C225" t="s">
        <v>12</v>
      </c>
      <c r="D225" t="s">
        <v>17</v>
      </c>
      <c r="E225" t="s">
        <v>18</v>
      </c>
      <c r="F225">
        <v>32.17</v>
      </c>
      <c r="G225">
        <v>6</v>
      </c>
      <c r="H225">
        <v>390</v>
      </c>
      <c r="I225">
        <v>1</v>
      </c>
      <c r="J225">
        <v>40</v>
      </c>
      <c r="K225" t="str">
        <f t="shared" si="3"/>
        <v>BOA</v>
      </c>
    </row>
    <row r="226" spans="1:11">
      <c r="A226" t="s">
        <v>10</v>
      </c>
      <c r="B226" t="s">
        <v>24</v>
      </c>
      <c r="C226" t="s">
        <v>12</v>
      </c>
      <c r="D226" t="s">
        <v>17</v>
      </c>
      <c r="E226" t="s">
        <v>14</v>
      </c>
      <c r="F226">
        <v>34.484999999999999</v>
      </c>
      <c r="G226">
        <v>6</v>
      </c>
      <c r="H226">
        <v>512</v>
      </c>
      <c r="I226">
        <v>3</v>
      </c>
      <c r="J226">
        <v>35</v>
      </c>
      <c r="K226" t="str">
        <f t="shared" si="3"/>
        <v>RUIM</v>
      </c>
    </row>
    <row r="227" spans="1:11">
      <c r="A227" t="s">
        <v>15</v>
      </c>
      <c r="B227" t="s">
        <v>16</v>
      </c>
      <c r="C227" t="s">
        <v>30</v>
      </c>
      <c r="D227" t="s">
        <v>22</v>
      </c>
      <c r="E227" t="s">
        <v>18</v>
      </c>
      <c r="F227">
        <v>29.965</v>
      </c>
      <c r="G227">
        <v>5</v>
      </c>
      <c r="H227">
        <v>581</v>
      </c>
      <c r="I227">
        <v>2</v>
      </c>
      <c r="J227">
        <v>28</v>
      </c>
      <c r="K227" t="str">
        <f t="shared" si="3"/>
        <v>BOA</v>
      </c>
    </row>
    <row r="228" spans="1:11">
      <c r="A228" t="s">
        <v>19</v>
      </c>
      <c r="B228" t="s">
        <v>11</v>
      </c>
      <c r="C228" t="s">
        <v>12</v>
      </c>
      <c r="D228" t="s">
        <v>13</v>
      </c>
      <c r="E228" t="s">
        <v>18</v>
      </c>
      <c r="F228">
        <v>23.545000000000002</v>
      </c>
      <c r="G228">
        <v>4</v>
      </c>
      <c r="H228">
        <v>565</v>
      </c>
      <c r="I228">
        <v>1</v>
      </c>
      <c r="J228">
        <v>42</v>
      </c>
      <c r="K228" t="str">
        <f t="shared" si="3"/>
        <v>BOA</v>
      </c>
    </row>
    <row r="229" spans="1:11">
      <c r="A229" t="s">
        <v>15</v>
      </c>
      <c r="B229" t="s">
        <v>11</v>
      </c>
      <c r="C229" t="s">
        <v>12</v>
      </c>
      <c r="D229" t="s">
        <v>17</v>
      </c>
      <c r="E229" t="s">
        <v>23</v>
      </c>
      <c r="F229">
        <v>35.22</v>
      </c>
      <c r="G229">
        <v>6</v>
      </c>
      <c r="H229">
        <v>473</v>
      </c>
      <c r="I229">
        <v>2</v>
      </c>
      <c r="J229">
        <v>43</v>
      </c>
      <c r="K229" t="str">
        <f t="shared" si="3"/>
        <v>RUIM</v>
      </c>
    </row>
    <row r="230" spans="1:11">
      <c r="A230" t="s">
        <v>19</v>
      </c>
      <c r="B230" t="s">
        <v>28</v>
      </c>
      <c r="C230" t="s">
        <v>12</v>
      </c>
      <c r="D230" t="s">
        <v>17</v>
      </c>
      <c r="E230" t="s">
        <v>23</v>
      </c>
      <c r="F230">
        <v>26.47</v>
      </c>
      <c r="G230">
        <v>5</v>
      </c>
      <c r="H230">
        <v>608</v>
      </c>
      <c r="I230">
        <v>2</v>
      </c>
      <c r="J230">
        <v>33</v>
      </c>
      <c r="K230" t="str">
        <f t="shared" si="3"/>
        <v>RUIM</v>
      </c>
    </row>
    <row r="231" spans="1:11">
      <c r="A231" t="s">
        <v>21</v>
      </c>
      <c r="B231" t="s">
        <v>24</v>
      </c>
      <c r="C231" t="s">
        <v>30</v>
      </c>
      <c r="D231" t="s">
        <v>13</v>
      </c>
      <c r="E231" t="s">
        <v>14</v>
      </c>
      <c r="F231">
        <v>6.6449999999999996</v>
      </c>
      <c r="G231">
        <v>1</v>
      </c>
      <c r="H231">
        <v>411</v>
      </c>
      <c r="I231">
        <v>2</v>
      </c>
      <c r="J231">
        <v>39</v>
      </c>
      <c r="K231" t="str">
        <f t="shared" si="3"/>
        <v>RUIM</v>
      </c>
    </row>
    <row r="232" spans="1:11">
      <c r="A232" t="s">
        <v>21</v>
      </c>
      <c r="B232" t="s">
        <v>24</v>
      </c>
      <c r="C232" t="s">
        <v>30</v>
      </c>
      <c r="D232" t="s">
        <v>13</v>
      </c>
      <c r="E232" t="s">
        <v>14</v>
      </c>
      <c r="F232">
        <v>10.115</v>
      </c>
      <c r="G232">
        <v>2</v>
      </c>
      <c r="H232">
        <v>488</v>
      </c>
      <c r="I232">
        <v>3</v>
      </c>
      <c r="J232">
        <v>22</v>
      </c>
      <c r="K232" t="str">
        <f t="shared" si="3"/>
        <v>RUIM</v>
      </c>
    </row>
    <row r="233" spans="1:11">
      <c r="A233" t="s">
        <v>10</v>
      </c>
      <c r="B233" t="s">
        <v>16</v>
      </c>
      <c r="C233" t="s">
        <v>12</v>
      </c>
      <c r="D233" t="s">
        <v>13</v>
      </c>
      <c r="E233" t="s">
        <v>14</v>
      </c>
      <c r="F233">
        <v>24.11</v>
      </c>
      <c r="G233">
        <v>4</v>
      </c>
      <c r="H233">
        <v>466</v>
      </c>
      <c r="I233">
        <v>2</v>
      </c>
      <c r="J233">
        <v>34</v>
      </c>
      <c r="K233" t="str">
        <f t="shared" si="3"/>
        <v>RUIM</v>
      </c>
    </row>
    <row r="234" spans="1:11">
      <c r="A234" t="s">
        <v>15</v>
      </c>
      <c r="B234" t="s">
        <v>16</v>
      </c>
      <c r="C234" t="s">
        <v>12</v>
      </c>
      <c r="D234" t="s">
        <v>13</v>
      </c>
      <c r="E234" t="s">
        <v>27</v>
      </c>
      <c r="F234">
        <v>37.484999999999999</v>
      </c>
      <c r="G234">
        <v>6</v>
      </c>
      <c r="H234">
        <v>630</v>
      </c>
      <c r="I234">
        <v>2</v>
      </c>
      <c r="J234">
        <v>39</v>
      </c>
      <c r="K234" t="str">
        <f t="shared" si="3"/>
        <v>BOA</v>
      </c>
    </row>
    <row r="235" spans="1:11">
      <c r="A235" t="s">
        <v>10</v>
      </c>
      <c r="B235" t="s">
        <v>11</v>
      </c>
      <c r="C235" t="s">
        <v>12</v>
      </c>
      <c r="D235" t="s">
        <v>13</v>
      </c>
      <c r="E235" t="s">
        <v>14</v>
      </c>
      <c r="F235">
        <v>26.015000000000001</v>
      </c>
      <c r="G235">
        <v>5</v>
      </c>
      <c r="H235">
        <v>499</v>
      </c>
      <c r="I235">
        <v>2</v>
      </c>
      <c r="J235">
        <v>43</v>
      </c>
      <c r="K235" t="str">
        <f t="shared" si="3"/>
        <v>RUIM</v>
      </c>
    </row>
    <row r="236" spans="1:11">
      <c r="A236" t="s">
        <v>21</v>
      </c>
      <c r="B236" t="s">
        <v>24</v>
      </c>
      <c r="C236" t="s">
        <v>12</v>
      </c>
      <c r="D236" t="s">
        <v>22</v>
      </c>
      <c r="E236" t="s">
        <v>14</v>
      </c>
      <c r="F236">
        <v>18.274999999999999</v>
      </c>
      <c r="G236">
        <v>4</v>
      </c>
      <c r="H236">
        <v>526</v>
      </c>
      <c r="I236">
        <v>2</v>
      </c>
      <c r="J236">
        <v>41</v>
      </c>
      <c r="K236" t="str">
        <f t="shared" si="3"/>
        <v>RUIM</v>
      </c>
    </row>
    <row r="237" spans="1:11">
      <c r="A237" t="s">
        <v>21</v>
      </c>
      <c r="B237" t="s">
        <v>24</v>
      </c>
      <c r="C237" t="s">
        <v>30</v>
      </c>
      <c r="D237" t="s">
        <v>22</v>
      </c>
      <c r="E237" t="s">
        <v>14</v>
      </c>
      <c r="F237">
        <v>13.055</v>
      </c>
      <c r="G237">
        <v>3</v>
      </c>
      <c r="H237">
        <v>517</v>
      </c>
      <c r="I237">
        <v>1</v>
      </c>
      <c r="J237">
        <v>31</v>
      </c>
      <c r="K237" t="str">
        <f t="shared" si="3"/>
        <v>RUIM</v>
      </c>
    </row>
    <row r="238" spans="1:11">
      <c r="A238" t="s">
        <v>21</v>
      </c>
      <c r="B238" t="s">
        <v>24</v>
      </c>
      <c r="C238" t="s">
        <v>12</v>
      </c>
      <c r="D238" t="s">
        <v>22</v>
      </c>
      <c r="E238" t="s">
        <v>14</v>
      </c>
      <c r="F238">
        <v>8.9499999999999993</v>
      </c>
      <c r="G238">
        <v>2</v>
      </c>
      <c r="H238">
        <v>391</v>
      </c>
      <c r="I238">
        <v>1</v>
      </c>
      <c r="J238">
        <v>29</v>
      </c>
      <c r="K238" t="str">
        <f t="shared" si="3"/>
        <v>RUIM</v>
      </c>
    </row>
    <row r="239" spans="1:11">
      <c r="A239" t="s">
        <v>10</v>
      </c>
      <c r="B239" t="s">
        <v>16</v>
      </c>
      <c r="C239" t="s">
        <v>12</v>
      </c>
      <c r="D239" t="s">
        <v>13</v>
      </c>
      <c r="E239" t="s">
        <v>14</v>
      </c>
      <c r="F239">
        <v>24.11</v>
      </c>
      <c r="G239">
        <v>4</v>
      </c>
      <c r="H239">
        <v>466</v>
      </c>
      <c r="I239">
        <v>2</v>
      </c>
      <c r="J239">
        <v>34</v>
      </c>
      <c r="K239" t="str">
        <f t="shared" si="3"/>
        <v>RUIM</v>
      </c>
    </row>
    <row r="240" spans="1:11">
      <c r="A240" t="s">
        <v>19</v>
      </c>
      <c r="B240" t="s">
        <v>11</v>
      </c>
      <c r="C240" t="s">
        <v>12</v>
      </c>
      <c r="D240" t="s">
        <v>13</v>
      </c>
      <c r="E240" t="s">
        <v>23</v>
      </c>
      <c r="F240">
        <v>27.704999999999998</v>
      </c>
      <c r="G240">
        <v>5</v>
      </c>
      <c r="H240">
        <v>461</v>
      </c>
      <c r="I240">
        <v>2</v>
      </c>
      <c r="J240">
        <v>47</v>
      </c>
      <c r="K240" t="str">
        <f t="shared" si="3"/>
        <v>RUIM</v>
      </c>
    </row>
    <row r="241" spans="1:11">
      <c r="A241" t="s">
        <v>19</v>
      </c>
      <c r="B241" t="s">
        <v>11</v>
      </c>
      <c r="C241" t="s">
        <v>12</v>
      </c>
      <c r="D241" t="s">
        <v>22</v>
      </c>
      <c r="E241" t="s">
        <v>14</v>
      </c>
      <c r="F241">
        <v>28.5</v>
      </c>
      <c r="G241">
        <v>5</v>
      </c>
      <c r="H241">
        <v>466</v>
      </c>
      <c r="I241">
        <v>4</v>
      </c>
      <c r="J241">
        <v>33</v>
      </c>
      <c r="K241" t="str">
        <f t="shared" si="3"/>
        <v>RUIM</v>
      </c>
    </row>
    <row r="242" spans="1:11">
      <c r="A242" t="s">
        <v>15</v>
      </c>
      <c r="B242" t="s">
        <v>11</v>
      </c>
      <c r="C242" t="s">
        <v>20</v>
      </c>
      <c r="D242" t="s">
        <v>13</v>
      </c>
      <c r="E242" t="s">
        <v>18</v>
      </c>
      <c r="F242">
        <v>35.22</v>
      </c>
      <c r="G242">
        <v>6</v>
      </c>
      <c r="H242">
        <v>383</v>
      </c>
      <c r="I242">
        <v>2</v>
      </c>
      <c r="J242">
        <v>47</v>
      </c>
      <c r="K242" t="str">
        <f t="shared" si="3"/>
        <v>BOA</v>
      </c>
    </row>
    <row r="243" spans="1:11">
      <c r="A243" t="s">
        <v>21</v>
      </c>
      <c r="B243" t="s">
        <v>24</v>
      </c>
      <c r="C243" t="s">
        <v>30</v>
      </c>
      <c r="D243" t="s">
        <v>22</v>
      </c>
      <c r="E243" t="s">
        <v>14</v>
      </c>
      <c r="F243">
        <v>13.71</v>
      </c>
      <c r="G243">
        <v>3</v>
      </c>
      <c r="H243">
        <v>459</v>
      </c>
      <c r="I243">
        <v>1</v>
      </c>
      <c r="J243">
        <v>28</v>
      </c>
      <c r="K243" t="str">
        <f t="shared" si="3"/>
        <v>RUIM</v>
      </c>
    </row>
    <row r="244" spans="1:11">
      <c r="A244" t="s">
        <v>21</v>
      </c>
      <c r="B244" t="s">
        <v>24</v>
      </c>
      <c r="C244" t="s">
        <v>12</v>
      </c>
      <c r="D244" t="s">
        <v>13</v>
      </c>
      <c r="E244" t="s">
        <v>14</v>
      </c>
      <c r="F244">
        <v>16.355</v>
      </c>
      <c r="G244">
        <v>3</v>
      </c>
      <c r="H244">
        <v>638</v>
      </c>
      <c r="I244">
        <v>1</v>
      </c>
      <c r="J244">
        <v>38</v>
      </c>
      <c r="K244" t="str">
        <f t="shared" si="3"/>
        <v>RUIM</v>
      </c>
    </row>
    <row r="245" spans="1:11">
      <c r="A245" t="s">
        <v>21</v>
      </c>
      <c r="B245" t="s">
        <v>24</v>
      </c>
      <c r="C245" t="s">
        <v>12</v>
      </c>
      <c r="D245" t="s">
        <v>22</v>
      </c>
      <c r="E245" t="s">
        <v>14</v>
      </c>
      <c r="F245">
        <v>8.4049999999999994</v>
      </c>
      <c r="G245">
        <v>1</v>
      </c>
      <c r="H245">
        <v>584</v>
      </c>
      <c r="I245">
        <v>1</v>
      </c>
      <c r="J245">
        <v>29</v>
      </c>
      <c r="K245" t="str">
        <f t="shared" si="3"/>
        <v>RUIM</v>
      </c>
    </row>
    <row r="246" spans="1:11">
      <c r="A246" t="s">
        <v>29</v>
      </c>
      <c r="B246" t="s">
        <v>28</v>
      </c>
      <c r="C246" t="s">
        <v>20</v>
      </c>
      <c r="D246" t="s">
        <v>17</v>
      </c>
      <c r="E246" t="s">
        <v>27</v>
      </c>
      <c r="F246">
        <v>57.125</v>
      </c>
      <c r="G246">
        <v>6</v>
      </c>
      <c r="H246">
        <v>642</v>
      </c>
      <c r="I246">
        <v>3</v>
      </c>
      <c r="J246">
        <v>37</v>
      </c>
      <c r="K246" t="str">
        <f t="shared" si="3"/>
        <v>BOA</v>
      </c>
    </row>
    <row r="247" spans="1:11">
      <c r="A247" t="s">
        <v>21</v>
      </c>
      <c r="B247" t="s">
        <v>24</v>
      </c>
      <c r="C247" t="s">
        <v>12</v>
      </c>
      <c r="D247" t="s">
        <v>17</v>
      </c>
      <c r="E247" t="s">
        <v>14</v>
      </c>
      <c r="F247">
        <v>12.78</v>
      </c>
      <c r="G247">
        <v>3</v>
      </c>
      <c r="H247">
        <v>368</v>
      </c>
      <c r="I247">
        <v>2</v>
      </c>
      <c r="J247">
        <v>36</v>
      </c>
      <c r="K247" t="str">
        <f t="shared" si="3"/>
        <v>RUIM</v>
      </c>
    </row>
    <row r="248" spans="1:11">
      <c r="A248" t="s">
        <v>19</v>
      </c>
      <c r="B248" t="s">
        <v>16</v>
      </c>
      <c r="C248" t="s">
        <v>12</v>
      </c>
      <c r="D248" t="s">
        <v>13</v>
      </c>
      <c r="E248" t="s">
        <v>27</v>
      </c>
      <c r="F248">
        <v>20.22</v>
      </c>
      <c r="G248">
        <v>4</v>
      </c>
      <c r="H248">
        <v>484</v>
      </c>
      <c r="I248">
        <v>1</v>
      </c>
      <c r="J248">
        <v>33</v>
      </c>
      <c r="K248" t="str">
        <f t="shared" si="3"/>
        <v>BOA</v>
      </c>
    </row>
    <row r="249" spans="1:11">
      <c r="A249" t="s">
        <v>15</v>
      </c>
      <c r="B249" t="s">
        <v>24</v>
      </c>
      <c r="C249" t="s">
        <v>12</v>
      </c>
      <c r="D249" t="s">
        <v>25</v>
      </c>
      <c r="E249" t="s">
        <v>23</v>
      </c>
      <c r="F249">
        <v>37.68</v>
      </c>
      <c r="G249">
        <v>6</v>
      </c>
      <c r="H249">
        <v>429</v>
      </c>
      <c r="I249">
        <v>4</v>
      </c>
      <c r="J249">
        <v>37</v>
      </c>
      <c r="K249" t="str">
        <f t="shared" si="3"/>
        <v>RUIM</v>
      </c>
    </row>
    <row r="250" spans="1:11">
      <c r="A250" t="s">
        <v>15</v>
      </c>
      <c r="B250" t="s">
        <v>11</v>
      </c>
      <c r="C250" t="s">
        <v>12</v>
      </c>
      <c r="D250" t="s">
        <v>13</v>
      </c>
      <c r="E250" t="s">
        <v>23</v>
      </c>
      <c r="F250">
        <v>23.545000000000002</v>
      </c>
      <c r="G250">
        <v>4</v>
      </c>
      <c r="H250">
        <v>482</v>
      </c>
      <c r="I250">
        <v>3</v>
      </c>
      <c r="J250">
        <v>40</v>
      </c>
      <c r="K250" t="str">
        <f t="shared" si="3"/>
        <v>RUIM</v>
      </c>
    </row>
    <row r="251" spans="1:11">
      <c r="A251" t="s">
        <v>10</v>
      </c>
      <c r="B251" t="s">
        <v>24</v>
      </c>
      <c r="C251" t="s">
        <v>12</v>
      </c>
      <c r="D251" t="s">
        <v>13</v>
      </c>
      <c r="E251" t="s">
        <v>14</v>
      </c>
      <c r="F251">
        <v>22.04</v>
      </c>
      <c r="G251">
        <v>4</v>
      </c>
      <c r="H251">
        <v>432</v>
      </c>
      <c r="I251">
        <v>2</v>
      </c>
      <c r="J251">
        <v>37</v>
      </c>
      <c r="K251" t="str">
        <f t="shared" si="3"/>
        <v>RUIM</v>
      </c>
    </row>
  </sheetData>
  <pageMargins left="0.74803149606299213" right="0.74803149606299213" top="1.2795275590551181" bottom="1.2795275590551181" header="0.98385826771653528" footer="0.98385826771653528"/>
  <pageSetup paperSize="0" fitToWidth="0" fitToHeight="0" pageOrder="overThenDown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Menezes Reis</dc:creator>
  <cp:lastModifiedBy>menreis</cp:lastModifiedBy>
  <cp:revision>1</cp:revision>
  <dcterms:created xsi:type="dcterms:W3CDTF">2008-10-23T16:44:05Z</dcterms:created>
  <dcterms:modified xsi:type="dcterms:W3CDTF">2012-06-20T14:54:52Z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